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gonzalez\Desktop\art8\5\c\c2\"/>
    </mc:Choice>
  </mc:AlternateContent>
  <xr:revisionPtr revIDLastSave="0" documentId="8_{C274DAAD-6C58-4796-B747-19A282884F5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RESUPUESTO 2012" sheetId="1" r:id="rId1"/>
  </sheets>
  <calcPr calcId="191029"/>
</workbook>
</file>

<file path=xl/calcChain.xml><?xml version="1.0" encoding="utf-8"?>
<calcChain xmlns="http://schemas.openxmlformats.org/spreadsheetml/2006/main">
  <c r="G165" i="1" l="1"/>
  <c r="F139" i="1" l="1"/>
  <c r="E139" i="1"/>
  <c r="F178" i="1"/>
  <c r="E178" i="1"/>
  <c r="F130" i="1"/>
  <c r="E130" i="1"/>
  <c r="F179" i="1"/>
  <c r="E179" i="1"/>
  <c r="F171" i="1"/>
  <c r="E171" i="1"/>
  <c r="I178" i="1" l="1"/>
  <c r="N126" i="1" l="1"/>
  <c r="O126" i="1"/>
  <c r="P126" i="1"/>
  <c r="M126" i="1"/>
  <c r="P82" i="1"/>
  <c r="Q87" i="1" l="1"/>
  <c r="Q88" i="1"/>
  <c r="Q150" i="1"/>
  <c r="F180" i="1" l="1"/>
  <c r="G180" i="1"/>
  <c r="H180" i="1"/>
  <c r="I180" i="1"/>
  <c r="J180" i="1"/>
  <c r="K180" i="1"/>
  <c r="L180" i="1"/>
  <c r="M180" i="1"/>
  <c r="N180" i="1"/>
  <c r="O180" i="1"/>
  <c r="P180" i="1"/>
  <c r="E180" i="1"/>
  <c r="F157" i="1"/>
  <c r="G157" i="1"/>
  <c r="H157" i="1"/>
  <c r="I157" i="1"/>
  <c r="J157" i="1"/>
  <c r="K157" i="1"/>
  <c r="L157" i="1"/>
  <c r="M157" i="1"/>
  <c r="N157" i="1"/>
  <c r="O157" i="1"/>
  <c r="P157" i="1"/>
  <c r="E157" i="1"/>
  <c r="Q144" i="1"/>
  <c r="Q143" i="1"/>
  <c r="F90" i="1"/>
  <c r="G90" i="1"/>
  <c r="H90" i="1"/>
  <c r="I90" i="1"/>
  <c r="J90" i="1"/>
  <c r="K90" i="1"/>
  <c r="L90" i="1"/>
  <c r="M90" i="1"/>
  <c r="N90" i="1"/>
  <c r="O90" i="1"/>
  <c r="P90" i="1"/>
  <c r="E90" i="1"/>
  <c r="F115" i="1"/>
  <c r="G115" i="1"/>
  <c r="H115" i="1"/>
  <c r="I115" i="1"/>
  <c r="J115" i="1"/>
  <c r="K115" i="1"/>
  <c r="L115" i="1"/>
  <c r="M115" i="1"/>
  <c r="N115" i="1"/>
  <c r="O115" i="1"/>
  <c r="P115" i="1"/>
  <c r="E115" i="1"/>
  <c r="Q171" i="1"/>
  <c r="Q172" i="1"/>
  <c r="Q174" i="1"/>
  <c r="Q176" i="1"/>
  <c r="Q178" i="1"/>
  <c r="Q179" i="1"/>
  <c r="Q170" i="1"/>
  <c r="Q155" i="1"/>
  <c r="Q152" i="1"/>
  <c r="Q147" i="1"/>
  <c r="Q148" i="1"/>
  <c r="Q141" i="1"/>
  <c r="Q140" i="1"/>
  <c r="Q139" i="1"/>
  <c r="Q138" i="1"/>
  <c r="Q137" i="1"/>
  <c r="Q134" i="1"/>
  <c r="Q133" i="1"/>
  <c r="Q132" i="1"/>
  <c r="Q131" i="1"/>
  <c r="Q129" i="1"/>
  <c r="Q123" i="1"/>
  <c r="Q122" i="1"/>
  <c r="Q121" i="1"/>
  <c r="Q120" i="1"/>
  <c r="Q114" i="1"/>
  <c r="Q112" i="1"/>
  <c r="Q113" i="1"/>
  <c r="Q111" i="1"/>
  <c r="Q108" i="1"/>
  <c r="Q106" i="1"/>
  <c r="Q104" i="1"/>
  <c r="Q98" i="1"/>
  <c r="Q97" i="1"/>
  <c r="Q96" i="1"/>
  <c r="Q86" i="1"/>
  <c r="Q82" i="1"/>
  <c r="Q83" i="1"/>
  <c r="Q81" i="1"/>
  <c r="Q79" i="1"/>
  <c r="Q77" i="1"/>
  <c r="Q124" i="1"/>
  <c r="Q180" i="1" l="1"/>
  <c r="Q156" i="1" l="1"/>
  <c r="Q153" i="1"/>
  <c r="Q151" i="1"/>
  <c r="Q146" i="1"/>
  <c r="Q135" i="1"/>
  <c r="Q130" i="1"/>
  <c r="Q127" i="1"/>
  <c r="Q126" i="1"/>
  <c r="Q110" i="1"/>
  <c r="Q102" i="1"/>
  <c r="Q101" i="1"/>
  <c r="Q99" i="1"/>
  <c r="Q95" i="1"/>
  <c r="Q94" i="1"/>
  <c r="Q89" i="1"/>
  <c r="Q84" i="1"/>
  <c r="Q90" i="1" l="1"/>
  <c r="Q157" i="1"/>
  <c r="Q115" i="1"/>
  <c r="H182" i="1"/>
  <c r="L182" i="1"/>
  <c r="G182" i="1"/>
  <c r="K182" i="1"/>
  <c r="O182" i="1"/>
  <c r="I182" i="1"/>
  <c r="M182" i="1"/>
  <c r="E182" i="1"/>
  <c r="P182" i="1"/>
  <c r="F182" i="1"/>
  <c r="J182" i="1"/>
  <c r="N182" i="1"/>
  <c r="Q182" i="1" l="1"/>
  <c r="Q185" i="1" s="1"/>
  <c r="R180" i="1" l="1"/>
  <c r="R157" i="1"/>
  <c r="R90" i="1"/>
  <c r="R115" i="1"/>
  <c r="F64" i="1" l="1"/>
  <c r="G64" i="1"/>
  <c r="H64" i="1"/>
  <c r="I64" i="1"/>
  <c r="J64" i="1"/>
  <c r="K64" i="1"/>
  <c r="L64" i="1"/>
  <c r="M64" i="1"/>
  <c r="N64" i="1"/>
  <c r="O64" i="1"/>
  <c r="P64" i="1"/>
  <c r="E64" i="1"/>
  <c r="Q62" i="1"/>
  <c r="Q63" i="1"/>
  <c r="Q61" i="1"/>
  <c r="F58" i="1"/>
  <c r="G58" i="1"/>
  <c r="H58" i="1"/>
  <c r="I58" i="1"/>
  <c r="J58" i="1"/>
  <c r="K58" i="1"/>
  <c r="L58" i="1"/>
  <c r="M58" i="1"/>
  <c r="N58" i="1"/>
  <c r="O58" i="1"/>
  <c r="P58" i="1"/>
  <c r="E58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35" i="1"/>
  <c r="F31" i="1"/>
  <c r="G31" i="1"/>
  <c r="H31" i="1"/>
  <c r="I31" i="1"/>
  <c r="J31" i="1"/>
  <c r="K31" i="1"/>
  <c r="L31" i="1"/>
  <c r="M31" i="1"/>
  <c r="N31" i="1"/>
  <c r="O31" i="1"/>
  <c r="P31" i="1"/>
  <c r="E31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7" i="1"/>
  <c r="F14" i="1"/>
  <c r="G14" i="1"/>
  <c r="H14" i="1"/>
  <c r="I14" i="1"/>
  <c r="J14" i="1"/>
  <c r="K14" i="1"/>
  <c r="L14" i="1"/>
  <c r="M14" i="1"/>
  <c r="N14" i="1"/>
  <c r="O14" i="1"/>
  <c r="P14" i="1"/>
  <c r="E14" i="1"/>
  <c r="Q8" i="1"/>
  <c r="Q9" i="1"/>
  <c r="Q10" i="1"/>
  <c r="Q11" i="1"/>
  <c r="Q12" i="1"/>
  <c r="Q13" i="1"/>
  <c r="Q7" i="1"/>
  <c r="Q64" i="1" l="1"/>
  <c r="E66" i="1"/>
  <c r="M66" i="1"/>
  <c r="I66" i="1"/>
  <c r="N66" i="1"/>
  <c r="Q58" i="1"/>
  <c r="Q31" i="1"/>
  <c r="L66" i="1"/>
  <c r="O66" i="1"/>
  <c r="G66" i="1"/>
  <c r="J66" i="1"/>
  <c r="F66" i="1"/>
  <c r="P66" i="1"/>
  <c r="H66" i="1"/>
  <c r="K66" i="1"/>
  <c r="Q14" i="1"/>
  <c r="Q66" i="1" l="1"/>
</calcChain>
</file>

<file path=xl/sharedStrings.xml><?xml version="1.0" encoding="utf-8"?>
<sst xmlns="http://schemas.openxmlformats.org/spreadsheetml/2006/main" count="188" uniqueCount="141">
  <si>
    <t>INSTITUTO DE JUSTICIA ALTERNATIVA</t>
  </si>
  <si>
    <t>Capitulo</t>
  </si>
  <si>
    <t>Partida</t>
  </si>
  <si>
    <t>Descripcion</t>
  </si>
  <si>
    <t>SERVICIOS PERSONALES</t>
  </si>
  <si>
    <t>Remuneraciones al Personal Permanente</t>
  </si>
  <si>
    <t>Gratificacion Anual (aguinaldo)</t>
  </si>
  <si>
    <t>Honorarios por Servicios Personales</t>
  </si>
  <si>
    <t>Prima Vacacional</t>
  </si>
  <si>
    <t>Cuotas a Pensiones</t>
  </si>
  <si>
    <t>Cuotas al IMSS</t>
  </si>
  <si>
    <t>Cuotas al Sedar</t>
  </si>
  <si>
    <t>Total Servicios Personales</t>
  </si>
  <si>
    <t>MATERIALES Y SUMINISTROS</t>
  </si>
  <si>
    <t>Material de Oficina</t>
  </si>
  <si>
    <t>Material de Limpieza</t>
  </si>
  <si>
    <t>Material Didactico</t>
  </si>
  <si>
    <t>Materiales y Utiles de Impresión</t>
  </si>
  <si>
    <t>Accesorios, Materiales y Utiles de Imp.</t>
  </si>
  <si>
    <t>Alimentacion para Servidores Publicos</t>
  </si>
  <si>
    <t>Utencilios para el Servicio de Alimentacion</t>
  </si>
  <si>
    <t>Refacciones, Accesorios y Herr. Menores</t>
  </si>
  <si>
    <t>Estructuras y Manufacturas</t>
  </si>
  <si>
    <t>Materiales Complementarios</t>
  </si>
  <si>
    <t>Material Electrico</t>
  </si>
  <si>
    <t>Medicinas y Productos Farmaceuticos</t>
  </si>
  <si>
    <t>Combustibles</t>
  </si>
  <si>
    <t>Gastos Imprevistos</t>
  </si>
  <si>
    <t>Total Materiales y Suministros</t>
  </si>
  <si>
    <t>SERVICIOS GENERALES</t>
  </si>
  <si>
    <t>Servicio Postal</t>
  </si>
  <si>
    <t>Servicio Telefonico</t>
  </si>
  <si>
    <t>Servicio de Energia Electrica</t>
  </si>
  <si>
    <t>Servicio de Agua Potable</t>
  </si>
  <si>
    <t>Servicios de Arrendamiento</t>
  </si>
  <si>
    <t>Arrendamiento de Edificios</t>
  </si>
  <si>
    <t>Arrendamiento Maquinaria y Equipo</t>
  </si>
  <si>
    <t>Arrendamiento de Equipo de Computo</t>
  </si>
  <si>
    <t xml:space="preserve">Capacitacion Institucional </t>
  </si>
  <si>
    <t>Fletes y Maniobras</t>
  </si>
  <si>
    <t>Servicio de Vigilancia</t>
  </si>
  <si>
    <t>Seguros</t>
  </si>
  <si>
    <t>Intereses, Descuentos y Otros S. Banc.</t>
  </si>
  <si>
    <t>Otros Impuestos y Derechos</t>
  </si>
  <si>
    <t>Mant. Y Conservacion Mobiliario y Eq.</t>
  </si>
  <si>
    <t>Mantenimiento Equipo de Transporte</t>
  </si>
  <si>
    <t>Mantenimiento de Instalaciones</t>
  </si>
  <si>
    <t>Difusion, Informacion y Publicaciones</t>
  </si>
  <si>
    <t>Impresiones de Papeleria Oficial</t>
  </si>
  <si>
    <t>Pasajes</t>
  </si>
  <si>
    <t>Viaticos</t>
  </si>
  <si>
    <t>Congresos, Convenciones y Expo.</t>
  </si>
  <si>
    <t>Gastos  de Representacion</t>
  </si>
  <si>
    <t>Gastos Menores</t>
  </si>
  <si>
    <t>Total Servicios Generales</t>
  </si>
  <si>
    <t>BIENES MUEBLES E INMUEBLES</t>
  </si>
  <si>
    <t>Mobiliario y Equipo de Oficina</t>
  </si>
  <si>
    <t>Equipo de Computacion Electronica</t>
  </si>
  <si>
    <t>Vehiculos y Equipo Terrestre</t>
  </si>
  <si>
    <t>Total  Bienes e Inmuebles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</si>
  <si>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</si>
  <si>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</si>
  <si>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</si>
  <si>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</si>
  <si>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</si>
  <si>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</si>
  <si>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</si>
  <si>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</si>
  <si>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</si>
  <si>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</si>
  <si>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</si>
  <si>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</si>
  <si>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</si>
  <si>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</t>
  </si>
  <si>
    <t>PRESUPUESTO DE EGRESOS 2012 (1A. MODIFICACION)</t>
  </si>
  <si>
    <t>REMUNERACIONES AL PERSONAL DE CARÁCTER PERMANENTE</t>
  </si>
  <si>
    <t>REMUNERACIONES AL PERSONAL DE CARACTER TRANSITORIO</t>
  </si>
  <si>
    <t>REMUNERACIONES ADICIONALES Y ESPECIALES</t>
  </si>
  <si>
    <t>SEGURIDAD SOCIAL</t>
  </si>
  <si>
    <t>Sueldo Base</t>
  </si>
  <si>
    <t>Prima Vacacional y Dominical</t>
  </si>
  <si>
    <t>Aguinaldo</t>
  </si>
  <si>
    <t>Remuneraciones por Horas Extraordinarias</t>
  </si>
  <si>
    <t>Compensaciones por Nomina</t>
  </si>
  <si>
    <t>Cuotas para la Vivienda</t>
  </si>
  <si>
    <t>MATERIALES DE ADMON., EMISION DE DOCUMENTOS Y ARTICULOS OFICIALES</t>
  </si>
  <si>
    <t>Materiales, Utiles y Eq. Menores de Oficina</t>
  </si>
  <si>
    <t>Materiales y Utiles de Imp, y Reproduccion</t>
  </si>
  <si>
    <t>Mats. Utiles y Eq. Menores de Tec. De la inf.</t>
  </si>
  <si>
    <t>Material Impreso e informacion Digital</t>
  </si>
  <si>
    <t>ALIMENTOS Y UTENCILIOS</t>
  </si>
  <si>
    <t>MATERIALES Y ARTICULOS DE CONSTRUCCION Y REPARACION</t>
  </si>
  <si>
    <t>Material Electrico Y Electronico</t>
  </si>
  <si>
    <t>PRODUCTOS QUIMICOS, FARMACEUTICOS Y DE LABORATORIO</t>
  </si>
  <si>
    <t>COMBUSTIBLES, LUBRICANTES Y ADHITIVOS</t>
  </si>
  <si>
    <t>HERRAMIENTAS, REFACCIONES Y ACCESORIOS MENORES</t>
  </si>
  <si>
    <t>Herramientas menores</t>
  </si>
  <si>
    <t>Refacciones y Acc. Menores de Edificios</t>
  </si>
  <si>
    <t>Refacciones y Acc. Menores de Mob. Y Eq. Admon.</t>
  </si>
  <si>
    <t>Refacciones y Acc. Menores de Eq. Computo</t>
  </si>
  <si>
    <t>Refacc. Y Acc. Menores de Eq. De Transporte</t>
  </si>
  <si>
    <t>SERVICIOS BASICOS</t>
  </si>
  <si>
    <t>Gas</t>
  </si>
  <si>
    <t>Telefonia Tradicional</t>
  </si>
  <si>
    <t>SERVICIOS DE ARRENDAMIENTO</t>
  </si>
  <si>
    <t>Arrendamiento de Vehiculos</t>
  </si>
  <si>
    <t xml:space="preserve">SERVICIOS PROFESIONALES </t>
  </si>
  <si>
    <t>Servicios Financieros y Bancarios</t>
  </si>
  <si>
    <t>Seguro de Bienes Patrimoniales</t>
  </si>
  <si>
    <t>SERVICIOS DE INSTALACION, REPARACION, MANTENIMIENTO Y CONSERVACION</t>
  </si>
  <si>
    <t>Conservacion y mant, menor de Inmuebles</t>
  </si>
  <si>
    <t>Instalac., Rep., y Mant. De Mobiliario y Eq. Admon.</t>
  </si>
  <si>
    <t>Instalac., Rep., y Mant. De Equipo de Computo</t>
  </si>
  <si>
    <t>Reparacion y Mant. De Equipo de Transporte</t>
  </si>
  <si>
    <t>Servicios de Jardineria y Fumigacion</t>
  </si>
  <si>
    <t>SERVICIOS DE COMUNICACIÓN SOCIAL Y PUBLICIDAD</t>
  </si>
  <si>
    <t>Difusion por Radio, Television y Otros medios</t>
  </si>
  <si>
    <t>SERVICIOS DE TRASLADOS Y VIATICOS</t>
  </si>
  <si>
    <t>Pasajes Aereos</t>
  </si>
  <si>
    <t>Pasajes Terrestres</t>
  </si>
  <si>
    <t>SERVICIOS OFICIALES</t>
  </si>
  <si>
    <t>Gastos de Orden Social</t>
  </si>
  <si>
    <t>Exposiciones</t>
  </si>
  <si>
    <t>Impuestos y Derechos</t>
  </si>
  <si>
    <t>OTROS SERVICIOS GENERALES</t>
  </si>
  <si>
    <t>BIENES MUEBLES E INMUEBLES E INTANGIBLES</t>
  </si>
  <si>
    <t>MOBILIARIO Y EQUIPO DE ADMINISTRACION</t>
  </si>
  <si>
    <t>Muebles de Oficina y Estanteria</t>
  </si>
  <si>
    <t>Otros Mobiliarios y Equipos de Administracion</t>
  </si>
  <si>
    <t>MOBILIARIO Y EQUIPO EDUCACIONAL Y EDUCATIVO</t>
  </si>
  <si>
    <t>Camaras Fotograficas y de Video</t>
  </si>
  <si>
    <t>VEHICULOS Y EQUIPO DE TRANSPORTE</t>
  </si>
  <si>
    <t>ACTIVOS INTANGIBLES</t>
  </si>
  <si>
    <t>Software</t>
  </si>
  <si>
    <t>Licencias Informaticas e Intelectuales</t>
  </si>
  <si>
    <t>Equipo de Computo y Tecnologia de la Inform.</t>
  </si>
  <si>
    <t>Servicios Legales, Contables y Auditoria</t>
  </si>
  <si>
    <t xml:space="preserve">Congresos y Convenciones </t>
  </si>
  <si>
    <t>S.P.</t>
  </si>
  <si>
    <t>Servicios de Creatividad, preprod. Y prod. Publicidad</t>
  </si>
  <si>
    <t xml:space="preserve">PRESUPUESTO DE EGRESOS 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</si>
</sst>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44" fontId="0" fillId="0" borderId="0" xfId="1" applyFont="1"/>
    <xf numFmtId="44" fontId="2" fillId="0" borderId="0" xfId="1" applyFont="1"/>
    <xf numFmtId="10" fontId="2" fillId="0" borderId="0" xfId="2" applyNumberFormat="1" applyFont="1"/>
    <xf numFmtId="9" fontId="2" fillId="0" borderId="0" xfId="2" applyFont="1"/>
    <xf numFmtId="44" fontId="0" fillId="0" borderId="0" xfId="0" applyNumberFormat="1" applyFont="1"/>
    <xf numFmtId="0" fontId="2" fillId="0" borderId="0" xfId="0" applyFont="1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6"/>
  <sheetViews>
    <sheetView tabSelected="1" zoomScale="95" zoomScaleNormal="95" workbookViewId="0">
      <selection activeCell="D7" sqref="D7"/>
    </sheetView>
  </sheetViews>
  <sheetFormatPr baseColWidth="10" defaultColWidth="8.85546875" defaultRowHeight="15" x14ac:dyDescent="0.25"/>
  <cols>
    <col min="1" max="1" width="11.5703125" style="4" customWidth="1"/>
    <col min="2" max="2" width="7.42578125" style="4" bestFit="1" customWidth="1"/>
    <col min="3" max="3" width="5.28515625" style="4" bestFit="1" customWidth="1"/>
    <col min="4" max="4" width="73.140625" style="4" bestFit="1" customWidth="1"/>
    <col min="5" max="16" width="14.7109375" style="4" bestFit="1" customWidth="1"/>
    <col min="17" max="17" width="15.7109375" style="4" bestFit="1" customWidth="1"/>
    <col min="18" max="18" width="7.42578125" style="4" bestFit="1" customWidth="1"/>
    <col min="19" max="16384" width="8.85546875" style="4"/>
  </cols>
  <sheetData>
    <row r="1" spans="1:18" x14ac:dyDescent="0.25">
      <c r="A1" s="10" t="s">
        <v>0</v>
      </c>
      <c r="B1" s="10"/>
      <c r="C1" s="10"/>
      <c r="D1" s="10"/>
    </row>
    <row r="2" spans="1:18" x14ac:dyDescent="0.25">
      <c r="A2" s="10" t="s">
        <v>140</v>
      </c>
      <c r="B2" s="10"/>
      <c r="C2" s="10"/>
      <c r="D2" s="10"/>
    </row>
    <row r="5" spans="1:18" x14ac:dyDescent="0.25">
      <c r="A5" s="1" t="s">
        <v>1</v>
      </c>
      <c r="B5" s="1" t="s">
        <v>2</v>
      </c>
      <c r="C5" s="1"/>
      <c r="D5" s="1" t="s">
        <v>3</v>
      </c>
      <c r="E5" s="1" t="s">
        <v>61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69</v>
      </c>
      <c r="N5" s="1" t="s">
        <v>70</v>
      </c>
      <c r="O5" s="2" t="s">
        <v>71</v>
      </c>
      <c r="P5" s="1" t="s">
        <v>72</v>
      </c>
      <c r="Q5" s="1" t="s">
        <v>73</v>
      </c>
    </row>
    <row r="6" spans="1:18" x14ac:dyDescent="0.25">
      <c r="A6" s="2">
        <v>1000</v>
      </c>
      <c r="B6" s="2"/>
      <c r="C6" s="2"/>
      <c r="D6" s="2" t="s">
        <v>4</v>
      </c>
    </row>
    <row r="7" spans="1:18" x14ac:dyDescent="0.25">
      <c r="B7" s="4">
        <v>1100</v>
      </c>
      <c r="D7" s="4" t="s">
        <v>5</v>
      </c>
      <c r="E7" s="5">
        <v>1629009.51</v>
      </c>
      <c r="F7" s="5">
        <v>1629009.51</v>
      </c>
      <c r="G7" s="5">
        <v>1629009.51</v>
      </c>
      <c r="H7" s="5">
        <v>1629009.51</v>
      </c>
      <c r="I7" s="5">
        <v>1629009.51</v>
      </c>
      <c r="J7" s="5">
        <v>1629009.51</v>
      </c>
      <c r="K7" s="5">
        <v>1629009.51</v>
      </c>
      <c r="L7" s="5">
        <v>1629009.51</v>
      </c>
      <c r="M7" s="5">
        <v>1629009.51</v>
      </c>
      <c r="N7" s="5">
        <v>1629009.51</v>
      </c>
      <c r="O7" s="5">
        <v>1629009.51</v>
      </c>
      <c r="P7" s="5">
        <v>1629009.51</v>
      </c>
      <c r="Q7" s="5">
        <f>SUM(E7:P7)</f>
        <v>19548114.120000001</v>
      </c>
      <c r="R7" s="5"/>
    </row>
    <row r="8" spans="1:18" x14ac:dyDescent="0.25">
      <c r="B8" s="4">
        <v>1105</v>
      </c>
      <c r="D8" s="4" t="s">
        <v>6</v>
      </c>
      <c r="E8" s="5"/>
      <c r="F8" s="5"/>
      <c r="G8" s="5">
        <v>200000</v>
      </c>
      <c r="H8" s="5"/>
      <c r="I8" s="5"/>
      <c r="J8" s="5">
        <v>200000</v>
      </c>
      <c r="K8" s="5"/>
      <c r="L8" s="5"/>
      <c r="M8" s="5"/>
      <c r="N8" s="5"/>
      <c r="O8" s="5"/>
      <c r="P8" s="5">
        <v>2315015.85</v>
      </c>
      <c r="Q8" s="5">
        <f t="shared" ref="Q8:Q13" si="0">SUM(E8:P8)</f>
        <v>2715015.85</v>
      </c>
      <c r="R8" s="5"/>
    </row>
    <row r="9" spans="1:18" x14ac:dyDescent="0.25">
      <c r="B9" s="4">
        <v>1201</v>
      </c>
      <c r="D9" s="4" t="s">
        <v>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f t="shared" si="0"/>
        <v>0</v>
      </c>
      <c r="R9" s="5"/>
    </row>
    <row r="10" spans="1:18" x14ac:dyDescent="0.25">
      <c r="B10" s="4">
        <v>1311</v>
      </c>
      <c r="D10" s="4" t="s">
        <v>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380102</v>
      </c>
      <c r="Q10" s="5">
        <f t="shared" si="0"/>
        <v>380102</v>
      </c>
      <c r="R10" s="5"/>
    </row>
    <row r="11" spans="1:18" x14ac:dyDescent="0.25">
      <c r="B11" s="4">
        <v>1401</v>
      </c>
      <c r="D11" s="4" t="s">
        <v>9</v>
      </c>
      <c r="E11" s="5">
        <v>195481.14</v>
      </c>
      <c r="F11" s="5">
        <v>195481.14</v>
      </c>
      <c r="G11" s="5">
        <v>195481.14</v>
      </c>
      <c r="H11" s="5">
        <v>195481.14</v>
      </c>
      <c r="I11" s="5">
        <v>195481.14</v>
      </c>
      <c r="J11" s="5">
        <v>195481.14</v>
      </c>
      <c r="K11" s="5">
        <v>195481.14</v>
      </c>
      <c r="L11" s="5">
        <v>195481.14</v>
      </c>
      <c r="M11" s="5">
        <v>195481.14</v>
      </c>
      <c r="N11" s="5">
        <v>195481.14</v>
      </c>
      <c r="O11" s="5">
        <v>195481.14</v>
      </c>
      <c r="P11" s="5">
        <v>195481.14</v>
      </c>
      <c r="Q11" s="5">
        <f t="shared" si="0"/>
        <v>2345773.6800000006</v>
      </c>
      <c r="R11" s="5"/>
    </row>
    <row r="12" spans="1:18" x14ac:dyDescent="0.25">
      <c r="B12" s="4">
        <v>1404</v>
      </c>
      <c r="D12" s="4" t="s">
        <v>10</v>
      </c>
      <c r="E12" s="5">
        <v>102953.4</v>
      </c>
      <c r="F12" s="5">
        <v>102953.4</v>
      </c>
      <c r="G12" s="5">
        <v>102953.4</v>
      </c>
      <c r="H12" s="5">
        <v>102953.4</v>
      </c>
      <c r="I12" s="5">
        <v>102953.4</v>
      </c>
      <c r="J12" s="5">
        <v>102953.4</v>
      </c>
      <c r="K12" s="5">
        <v>102953.4</v>
      </c>
      <c r="L12" s="5">
        <v>102953.4</v>
      </c>
      <c r="M12" s="5">
        <v>102953.4</v>
      </c>
      <c r="N12" s="5">
        <v>102953.4</v>
      </c>
      <c r="O12" s="5">
        <v>102953.4</v>
      </c>
      <c r="P12" s="5">
        <v>102953.4</v>
      </c>
      <c r="Q12" s="5">
        <f t="shared" si="0"/>
        <v>1235440.8</v>
      </c>
      <c r="R12" s="5"/>
    </row>
    <row r="13" spans="1:18" x14ac:dyDescent="0.25">
      <c r="B13" s="4">
        <v>1405</v>
      </c>
      <c r="D13" s="4" t="s">
        <v>11</v>
      </c>
      <c r="E13" s="5">
        <v>32580.19</v>
      </c>
      <c r="F13" s="5">
        <v>32580.19</v>
      </c>
      <c r="G13" s="5">
        <v>32580.19</v>
      </c>
      <c r="H13" s="5">
        <v>32580.19</v>
      </c>
      <c r="I13" s="5">
        <v>32580.19</v>
      </c>
      <c r="J13" s="5">
        <v>32580.19</v>
      </c>
      <c r="K13" s="5">
        <v>32580.19</v>
      </c>
      <c r="L13" s="5">
        <v>32580.19</v>
      </c>
      <c r="M13" s="5">
        <v>32580.19</v>
      </c>
      <c r="N13" s="5">
        <v>32580.19</v>
      </c>
      <c r="O13" s="5">
        <v>32580.19</v>
      </c>
      <c r="P13" s="5">
        <v>32580.19</v>
      </c>
      <c r="Q13" s="5">
        <f t="shared" si="0"/>
        <v>390962.27999999997</v>
      </c>
      <c r="R13" s="5"/>
    </row>
    <row r="14" spans="1:18" x14ac:dyDescent="0.25">
      <c r="D14" s="3" t="s">
        <v>12</v>
      </c>
      <c r="E14" s="6">
        <f>SUM(E7:E13)</f>
        <v>1960024.2399999998</v>
      </c>
      <c r="F14" s="6">
        <f t="shared" ref="F14:Q14" si="1">SUM(F7:F13)</f>
        <v>1960024.2399999998</v>
      </c>
      <c r="G14" s="6">
        <f t="shared" si="1"/>
        <v>2160024.2399999998</v>
      </c>
      <c r="H14" s="6">
        <f t="shared" si="1"/>
        <v>1960024.2399999998</v>
      </c>
      <c r="I14" s="6">
        <f t="shared" si="1"/>
        <v>1960024.2399999998</v>
      </c>
      <c r="J14" s="6">
        <f t="shared" si="1"/>
        <v>2160024.2399999998</v>
      </c>
      <c r="K14" s="6">
        <f t="shared" si="1"/>
        <v>1960024.2399999998</v>
      </c>
      <c r="L14" s="6">
        <f t="shared" si="1"/>
        <v>1960024.2399999998</v>
      </c>
      <c r="M14" s="6">
        <f t="shared" si="1"/>
        <v>1960024.2399999998</v>
      </c>
      <c r="N14" s="6">
        <f t="shared" si="1"/>
        <v>1960024.2399999998</v>
      </c>
      <c r="O14" s="6">
        <f t="shared" si="1"/>
        <v>1960024.2399999998</v>
      </c>
      <c r="P14" s="6">
        <f t="shared" si="1"/>
        <v>4655142.0900000008</v>
      </c>
      <c r="Q14" s="6">
        <f t="shared" si="1"/>
        <v>26615408.730000004</v>
      </c>
      <c r="R14" s="5"/>
    </row>
    <row r="15" spans="1:18" x14ac:dyDescent="0.25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2">
        <v>2000</v>
      </c>
      <c r="B16" s="2"/>
      <c r="C16" s="2"/>
      <c r="D16" s="2" t="s">
        <v>13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5">
      <c r="B17" s="4">
        <v>2101</v>
      </c>
      <c r="D17" s="4" t="s">
        <v>14</v>
      </c>
      <c r="E17" s="5">
        <v>8000</v>
      </c>
      <c r="F17" s="5">
        <v>8000</v>
      </c>
      <c r="G17" s="5">
        <v>8000</v>
      </c>
      <c r="H17" s="5">
        <v>8000</v>
      </c>
      <c r="I17" s="5">
        <v>8000</v>
      </c>
      <c r="J17" s="5">
        <v>8000</v>
      </c>
      <c r="K17" s="5">
        <v>8000</v>
      </c>
      <c r="L17" s="5">
        <v>8000</v>
      </c>
      <c r="M17" s="5">
        <v>8000</v>
      </c>
      <c r="N17" s="5">
        <v>8000</v>
      </c>
      <c r="O17" s="5">
        <v>8000</v>
      </c>
      <c r="P17" s="5">
        <v>8000</v>
      </c>
      <c r="Q17" s="5">
        <f>SUM(E17:P17)</f>
        <v>96000</v>
      </c>
      <c r="R17" s="5"/>
    </row>
    <row r="18" spans="2:18" x14ac:dyDescent="0.25">
      <c r="B18" s="4">
        <v>2102</v>
      </c>
      <c r="D18" s="4" t="s">
        <v>15</v>
      </c>
      <c r="E18" s="5">
        <v>5000</v>
      </c>
      <c r="F18" s="5">
        <v>5000</v>
      </c>
      <c r="G18" s="5">
        <v>5000</v>
      </c>
      <c r="H18" s="5">
        <v>5000</v>
      </c>
      <c r="I18" s="5">
        <v>5000</v>
      </c>
      <c r="J18" s="5">
        <v>5000</v>
      </c>
      <c r="K18" s="5">
        <v>5000</v>
      </c>
      <c r="L18" s="5">
        <v>5000</v>
      </c>
      <c r="M18" s="5">
        <v>5000</v>
      </c>
      <c r="N18" s="5">
        <v>5000</v>
      </c>
      <c r="O18" s="5">
        <v>5000</v>
      </c>
      <c r="P18" s="5">
        <v>5000</v>
      </c>
      <c r="Q18" s="5">
        <f t="shared" ref="Q18:Q30" si="2">SUM(E18:P18)</f>
        <v>60000</v>
      </c>
      <c r="R18" s="5"/>
    </row>
    <row r="19" spans="2:18" x14ac:dyDescent="0.25">
      <c r="B19" s="4">
        <v>2103</v>
      </c>
      <c r="D19" s="4" t="s">
        <v>16</v>
      </c>
      <c r="E19" s="5">
        <v>4000</v>
      </c>
      <c r="F19" s="5">
        <v>4000</v>
      </c>
      <c r="G19" s="5">
        <v>4000</v>
      </c>
      <c r="H19" s="5">
        <v>4000</v>
      </c>
      <c r="I19" s="5">
        <v>4000</v>
      </c>
      <c r="J19" s="5">
        <v>4000</v>
      </c>
      <c r="K19" s="5">
        <v>4000</v>
      </c>
      <c r="L19" s="5">
        <v>4000</v>
      </c>
      <c r="M19" s="5">
        <v>4000</v>
      </c>
      <c r="N19" s="5">
        <v>4000</v>
      </c>
      <c r="O19" s="5">
        <v>4000</v>
      </c>
      <c r="P19" s="5">
        <v>4000</v>
      </c>
      <c r="Q19" s="5">
        <f t="shared" si="2"/>
        <v>48000</v>
      </c>
      <c r="R19" s="5"/>
    </row>
    <row r="20" spans="2:18" x14ac:dyDescent="0.25">
      <c r="B20" s="4">
        <v>2105</v>
      </c>
      <c r="D20" s="4" t="s">
        <v>17</v>
      </c>
      <c r="E20" s="5">
        <v>15500</v>
      </c>
      <c r="F20" s="5">
        <v>15500</v>
      </c>
      <c r="G20" s="5">
        <v>15500</v>
      </c>
      <c r="H20" s="5">
        <v>15500</v>
      </c>
      <c r="I20" s="5">
        <v>15500</v>
      </c>
      <c r="J20" s="5">
        <v>15500</v>
      </c>
      <c r="K20" s="5">
        <v>15500</v>
      </c>
      <c r="L20" s="5">
        <v>15500</v>
      </c>
      <c r="M20" s="5">
        <v>15500</v>
      </c>
      <c r="N20" s="5">
        <v>15500</v>
      </c>
      <c r="O20" s="5">
        <v>15500</v>
      </c>
      <c r="P20" s="5">
        <v>15500</v>
      </c>
      <c r="Q20" s="5">
        <f t="shared" si="2"/>
        <v>186000</v>
      </c>
      <c r="R20" s="5"/>
    </row>
    <row r="21" spans="2:18" x14ac:dyDescent="0.25">
      <c r="B21" s="4">
        <v>2106</v>
      </c>
      <c r="D21" s="4" t="s">
        <v>18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f t="shared" si="2"/>
        <v>0</v>
      </c>
      <c r="R21" s="5"/>
    </row>
    <row r="22" spans="2:18" x14ac:dyDescent="0.25">
      <c r="B22" s="4">
        <v>2201</v>
      </c>
      <c r="D22" s="4" t="s">
        <v>19</v>
      </c>
      <c r="E22" s="5">
        <v>15000</v>
      </c>
      <c r="F22" s="5">
        <v>15000</v>
      </c>
      <c r="G22" s="5">
        <v>15000</v>
      </c>
      <c r="H22" s="5">
        <v>15000</v>
      </c>
      <c r="I22" s="5">
        <v>15000</v>
      </c>
      <c r="J22" s="5">
        <v>15000</v>
      </c>
      <c r="K22" s="5">
        <v>15000</v>
      </c>
      <c r="L22" s="5">
        <v>15000</v>
      </c>
      <c r="M22" s="5">
        <v>15000</v>
      </c>
      <c r="N22" s="5">
        <v>15000</v>
      </c>
      <c r="O22" s="5">
        <v>15000</v>
      </c>
      <c r="P22" s="5">
        <v>15000</v>
      </c>
      <c r="Q22" s="5">
        <f t="shared" si="2"/>
        <v>180000</v>
      </c>
      <c r="R22" s="5"/>
    </row>
    <row r="23" spans="2:18" x14ac:dyDescent="0.25">
      <c r="B23" s="4">
        <v>2204</v>
      </c>
      <c r="D23" s="4" t="s">
        <v>20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t="shared" si="2"/>
        <v>0</v>
      </c>
      <c r="R23" s="5"/>
    </row>
    <row r="24" spans="2:18" x14ac:dyDescent="0.25">
      <c r="B24" s="4">
        <v>2302</v>
      </c>
      <c r="D24" s="4" t="s">
        <v>21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f t="shared" si="2"/>
        <v>0</v>
      </c>
      <c r="R24" s="5"/>
    </row>
    <row r="25" spans="2:18" x14ac:dyDescent="0.25">
      <c r="B25" s="4">
        <v>2402</v>
      </c>
      <c r="D25" s="4" t="s">
        <v>22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f t="shared" si="2"/>
        <v>0</v>
      </c>
      <c r="R25" s="5"/>
    </row>
    <row r="26" spans="2:18" x14ac:dyDescent="0.25">
      <c r="B26" s="4">
        <v>2403</v>
      </c>
      <c r="D26" s="4" t="s">
        <v>23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f t="shared" si="2"/>
        <v>0</v>
      </c>
      <c r="R26" s="5"/>
    </row>
    <row r="27" spans="2:18" x14ac:dyDescent="0.25">
      <c r="B27" s="4">
        <v>2404</v>
      </c>
      <c r="D27" s="4" t="s">
        <v>24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f t="shared" si="2"/>
        <v>0</v>
      </c>
      <c r="R27" s="5"/>
    </row>
    <row r="28" spans="2:18" x14ac:dyDescent="0.25">
      <c r="B28" s="4">
        <v>2503</v>
      </c>
      <c r="D28" s="4" t="s">
        <v>25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f t="shared" si="2"/>
        <v>0</v>
      </c>
      <c r="R28" s="5"/>
    </row>
    <row r="29" spans="2:18" x14ac:dyDescent="0.25">
      <c r="B29" s="4">
        <v>2601</v>
      </c>
      <c r="D29" s="4" t="s">
        <v>26</v>
      </c>
      <c r="E29" s="5">
        <v>3000</v>
      </c>
      <c r="F29" s="5">
        <v>3000</v>
      </c>
      <c r="G29" s="5">
        <v>3000</v>
      </c>
      <c r="H29" s="5">
        <v>3000</v>
      </c>
      <c r="I29" s="5">
        <v>3000</v>
      </c>
      <c r="J29" s="5">
        <v>3000</v>
      </c>
      <c r="K29" s="5">
        <v>3000</v>
      </c>
      <c r="L29" s="5">
        <v>3000</v>
      </c>
      <c r="M29" s="5">
        <v>3000</v>
      </c>
      <c r="N29" s="5">
        <v>3000</v>
      </c>
      <c r="O29" s="5">
        <v>3000</v>
      </c>
      <c r="P29" s="5">
        <v>3000</v>
      </c>
      <c r="Q29" s="5">
        <f t="shared" si="2"/>
        <v>36000</v>
      </c>
      <c r="R29" s="5"/>
    </row>
    <row r="30" spans="2:18" x14ac:dyDescent="0.25">
      <c r="B30" s="4">
        <v>2602</v>
      </c>
      <c r="D30" s="4" t="s">
        <v>27</v>
      </c>
      <c r="E30" s="5">
        <v>5000</v>
      </c>
      <c r="F30" s="5">
        <v>5000</v>
      </c>
      <c r="G30" s="5">
        <v>5000</v>
      </c>
      <c r="H30" s="5">
        <v>5000</v>
      </c>
      <c r="I30" s="5">
        <v>5000</v>
      </c>
      <c r="J30" s="5">
        <v>5000</v>
      </c>
      <c r="K30" s="5">
        <v>5000</v>
      </c>
      <c r="L30" s="5">
        <v>5000</v>
      </c>
      <c r="M30" s="5">
        <v>5000</v>
      </c>
      <c r="N30" s="5">
        <v>5000</v>
      </c>
      <c r="O30" s="5">
        <v>5000</v>
      </c>
      <c r="P30" s="5">
        <v>5000</v>
      </c>
      <c r="Q30" s="5">
        <f t="shared" si="2"/>
        <v>60000</v>
      </c>
      <c r="R30" s="5"/>
    </row>
    <row r="31" spans="2:18" x14ac:dyDescent="0.25">
      <c r="D31" s="3" t="s">
        <v>28</v>
      </c>
      <c r="E31" s="6">
        <f>SUM(E17:E30)</f>
        <v>55500</v>
      </c>
      <c r="F31" s="6">
        <f t="shared" ref="F31:Q31" si="3">SUM(F17:F30)</f>
        <v>55500</v>
      </c>
      <c r="G31" s="6">
        <f t="shared" si="3"/>
        <v>55500</v>
      </c>
      <c r="H31" s="6">
        <f t="shared" si="3"/>
        <v>55500</v>
      </c>
      <c r="I31" s="6">
        <f t="shared" si="3"/>
        <v>55500</v>
      </c>
      <c r="J31" s="6">
        <f t="shared" si="3"/>
        <v>55500</v>
      </c>
      <c r="K31" s="6">
        <f t="shared" si="3"/>
        <v>55500</v>
      </c>
      <c r="L31" s="6">
        <f t="shared" si="3"/>
        <v>55500</v>
      </c>
      <c r="M31" s="6">
        <f t="shared" si="3"/>
        <v>55500</v>
      </c>
      <c r="N31" s="6">
        <f t="shared" si="3"/>
        <v>55500</v>
      </c>
      <c r="O31" s="6">
        <f t="shared" si="3"/>
        <v>55500</v>
      </c>
      <c r="P31" s="6">
        <f t="shared" si="3"/>
        <v>55500</v>
      </c>
      <c r="Q31" s="6">
        <f t="shared" si="3"/>
        <v>666000</v>
      </c>
      <c r="R31" s="5"/>
    </row>
    <row r="32" spans="2:18" x14ac:dyDescent="0.25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2">
        <v>3000</v>
      </c>
      <c r="B33" s="2"/>
      <c r="C33" s="2"/>
      <c r="D33" s="2" t="s">
        <v>29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B34" s="4">
        <v>3101</v>
      </c>
      <c r="D34" s="4" t="s">
        <v>30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/>
      <c r="R34" s="5"/>
    </row>
    <row r="35" spans="1:18" x14ac:dyDescent="0.25">
      <c r="B35" s="4">
        <v>3103</v>
      </c>
      <c r="D35" s="4" t="s">
        <v>31</v>
      </c>
      <c r="E35" s="5">
        <v>26000</v>
      </c>
      <c r="F35" s="5">
        <v>26000</v>
      </c>
      <c r="G35" s="5">
        <v>26000</v>
      </c>
      <c r="H35" s="5">
        <v>26000</v>
      </c>
      <c r="I35" s="5">
        <v>26000</v>
      </c>
      <c r="J35" s="5">
        <v>26000</v>
      </c>
      <c r="K35" s="5">
        <v>26000</v>
      </c>
      <c r="L35" s="5">
        <v>26000</v>
      </c>
      <c r="M35" s="5">
        <v>26000</v>
      </c>
      <c r="N35" s="5">
        <v>26000</v>
      </c>
      <c r="O35" s="5">
        <v>26000</v>
      </c>
      <c r="P35" s="5">
        <v>26000</v>
      </c>
      <c r="Q35" s="5">
        <f>SUM(E35:P35)</f>
        <v>312000</v>
      </c>
      <c r="R35" s="5"/>
    </row>
    <row r="36" spans="1:18" x14ac:dyDescent="0.25">
      <c r="B36" s="4">
        <v>3104</v>
      </c>
      <c r="D36" s="4" t="s">
        <v>32</v>
      </c>
      <c r="E36" s="5">
        <v>20750</v>
      </c>
      <c r="F36" s="5">
        <v>20750</v>
      </c>
      <c r="G36" s="5">
        <v>20750</v>
      </c>
      <c r="H36" s="5">
        <v>20750</v>
      </c>
      <c r="I36" s="5">
        <v>20750</v>
      </c>
      <c r="J36" s="5">
        <v>20750</v>
      </c>
      <c r="K36" s="5">
        <v>20750</v>
      </c>
      <c r="L36" s="5">
        <v>20750</v>
      </c>
      <c r="M36" s="5">
        <v>20750</v>
      </c>
      <c r="N36" s="5">
        <v>20750</v>
      </c>
      <c r="O36" s="5">
        <v>20750</v>
      </c>
      <c r="P36" s="5">
        <v>20750</v>
      </c>
      <c r="Q36" s="5">
        <f t="shared" ref="Q36:Q57" si="4">SUM(E36:P36)</f>
        <v>249000</v>
      </c>
      <c r="R36" s="5"/>
    </row>
    <row r="37" spans="1:18" x14ac:dyDescent="0.25">
      <c r="B37" s="4">
        <v>3105</v>
      </c>
      <c r="D37" s="4" t="s">
        <v>33</v>
      </c>
      <c r="E37" s="5">
        <v>4150</v>
      </c>
      <c r="F37" s="5">
        <v>4150</v>
      </c>
      <c r="G37" s="5">
        <v>4150</v>
      </c>
      <c r="H37" s="5">
        <v>4150</v>
      </c>
      <c r="I37" s="5">
        <v>4150</v>
      </c>
      <c r="J37" s="5">
        <v>4150</v>
      </c>
      <c r="K37" s="5">
        <v>4150</v>
      </c>
      <c r="L37" s="5">
        <v>4150</v>
      </c>
      <c r="M37" s="5">
        <v>4150</v>
      </c>
      <c r="N37" s="5">
        <v>4150</v>
      </c>
      <c r="O37" s="5">
        <v>4150</v>
      </c>
      <c r="P37" s="5">
        <v>4150</v>
      </c>
      <c r="Q37" s="5">
        <f t="shared" si="4"/>
        <v>49800</v>
      </c>
      <c r="R37" s="5"/>
    </row>
    <row r="38" spans="1:18" x14ac:dyDescent="0.25">
      <c r="B38" s="4">
        <v>3200</v>
      </c>
      <c r="D38" s="4" t="s">
        <v>34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f t="shared" si="4"/>
        <v>0</v>
      </c>
      <c r="R38" s="5"/>
    </row>
    <row r="39" spans="1:18" x14ac:dyDescent="0.25">
      <c r="B39" s="4">
        <v>3201</v>
      </c>
      <c r="D39" s="4" t="s">
        <v>35</v>
      </c>
      <c r="E39" s="5">
        <v>52200</v>
      </c>
      <c r="F39" s="5">
        <v>52200</v>
      </c>
      <c r="G39" s="5">
        <v>52200</v>
      </c>
      <c r="H39" s="5">
        <v>52200</v>
      </c>
      <c r="I39" s="5">
        <v>52200</v>
      </c>
      <c r="J39" s="5">
        <v>52200</v>
      </c>
      <c r="K39" s="5">
        <v>52200</v>
      </c>
      <c r="L39" s="5">
        <v>52200</v>
      </c>
      <c r="M39" s="5">
        <v>52200</v>
      </c>
      <c r="N39" s="5">
        <v>52200</v>
      </c>
      <c r="O39" s="5">
        <v>52200</v>
      </c>
      <c r="P39" s="5">
        <v>52200</v>
      </c>
      <c r="Q39" s="5">
        <f t="shared" si="4"/>
        <v>626400</v>
      </c>
      <c r="R39" s="5"/>
    </row>
    <row r="40" spans="1:18" x14ac:dyDescent="0.25">
      <c r="B40" s="4">
        <v>3203</v>
      </c>
      <c r="D40" s="4" t="s">
        <v>36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f t="shared" si="4"/>
        <v>0</v>
      </c>
      <c r="R40" s="5"/>
    </row>
    <row r="41" spans="1:18" x14ac:dyDescent="0.25">
      <c r="B41" s="4">
        <v>3204</v>
      </c>
      <c r="D41" s="4" t="s">
        <v>37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f t="shared" si="4"/>
        <v>0</v>
      </c>
      <c r="R41" s="5"/>
    </row>
    <row r="42" spans="1:18" x14ac:dyDescent="0.25">
      <c r="B42" s="4">
        <v>3302</v>
      </c>
      <c r="D42" s="4" t="s">
        <v>38</v>
      </c>
      <c r="E42" s="5">
        <v>45000</v>
      </c>
      <c r="F42" s="5">
        <v>45000</v>
      </c>
      <c r="G42" s="5">
        <v>45000</v>
      </c>
      <c r="H42" s="5">
        <v>45000</v>
      </c>
      <c r="I42" s="5">
        <v>45000</v>
      </c>
      <c r="J42" s="5">
        <v>45000</v>
      </c>
      <c r="K42" s="5">
        <v>45000</v>
      </c>
      <c r="L42" s="5">
        <v>45000</v>
      </c>
      <c r="M42" s="5">
        <v>45000</v>
      </c>
      <c r="N42" s="5">
        <v>45000</v>
      </c>
      <c r="O42" s="5">
        <v>45000</v>
      </c>
      <c r="P42" s="5">
        <v>45000</v>
      </c>
      <c r="Q42" s="5">
        <f t="shared" si="4"/>
        <v>540000</v>
      </c>
      <c r="R42" s="5"/>
    </row>
    <row r="43" spans="1:18" x14ac:dyDescent="0.25">
      <c r="B43" s="4">
        <v>3402</v>
      </c>
      <c r="D43" s="4" t="s">
        <v>39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f t="shared" si="4"/>
        <v>0</v>
      </c>
      <c r="R43" s="5"/>
    </row>
    <row r="44" spans="1:18" x14ac:dyDescent="0.25">
      <c r="B44" s="4">
        <v>3403</v>
      </c>
      <c r="D44" s="4" t="s">
        <v>40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f t="shared" si="4"/>
        <v>0</v>
      </c>
      <c r="R44" s="5"/>
    </row>
    <row r="45" spans="1:18" x14ac:dyDescent="0.25">
      <c r="B45" s="4">
        <v>3404</v>
      </c>
      <c r="D45" s="4" t="s">
        <v>41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24000</v>
      </c>
      <c r="N45" s="5">
        <v>0</v>
      </c>
      <c r="O45" s="5">
        <v>0</v>
      </c>
      <c r="P45" s="5">
        <v>0</v>
      </c>
      <c r="Q45" s="5">
        <f t="shared" si="4"/>
        <v>24000</v>
      </c>
      <c r="R45" s="5"/>
    </row>
    <row r="46" spans="1:18" x14ac:dyDescent="0.25">
      <c r="B46" s="4">
        <v>3405</v>
      </c>
      <c r="D46" s="4" t="s">
        <v>42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f t="shared" si="4"/>
        <v>0</v>
      </c>
      <c r="R46" s="5"/>
    </row>
    <row r="47" spans="1:18" x14ac:dyDescent="0.25">
      <c r="B47" s="4">
        <v>3408</v>
      </c>
      <c r="D47" s="4" t="s">
        <v>43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f t="shared" si="4"/>
        <v>0</v>
      </c>
      <c r="R47" s="5"/>
    </row>
    <row r="48" spans="1:18" x14ac:dyDescent="0.25">
      <c r="B48" s="4">
        <v>3501</v>
      </c>
      <c r="D48" s="4" t="s">
        <v>44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4"/>
        <v>0</v>
      </c>
      <c r="R48" s="5"/>
    </row>
    <row r="49" spans="1:18" x14ac:dyDescent="0.25">
      <c r="B49" s="4">
        <v>3503</v>
      </c>
      <c r="D49" s="4" t="s">
        <v>45</v>
      </c>
      <c r="E49" s="5">
        <v>1000</v>
      </c>
      <c r="F49" s="5">
        <v>1000</v>
      </c>
      <c r="G49" s="5">
        <v>1000</v>
      </c>
      <c r="H49" s="5">
        <v>1000</v>
      </c>
      <c r="I49" s="5">
        <v>1000</v>
      </c>
      <c r="J49" s="5">
        <v>1000</v>
      </c>
      <c r="K49" s="5">
        <v>1000</v>
      </c>
      <c r="L49" s="5">
        <v>1000</v>
      </c>
      <c r="M49" s="5">
        <v>1000</v>
      </c>
      <c r="N49" s="5">
        <v>1000</v>
      </c>
      <c r="O49" s="5">
        <v>1000</v>
      </c>
      <c r="P49" s="5">
        <v>1000</v>
      </c>
      <c r="Q49" s="5">
        <f t="shared" si="4"/>
        <v>12000</v>
      </c>
      <c r="R49" s="5"/>
    </row>
    <row r="50" spans="1:18" x14ac:dyDescent="0.25">
      <c r="B50" s="4">
        <v>3504</v>
      </c>
      <c r="D50" s="4" t="s">
        <v>46</v>
      </c>
      <c r="E50" s="5">
        <v>20000</v>
      </c>
      <c r="F50" s="5">
        <v>20000</v>
      </c>
      <c r="G50" s="5">
        <v>20000</v>
      </c>
      <c r="H50" s="5">
        <v>20000</v>
      </c>
      <c r="I50" s="5">
        <v>20000</v>
      </c>
      <c r="J50" s="5">
        <v>20000</v>
      </c>
      <c r="K50" s="5">
        <v>20000</v>
      </c>
      <c r="L50" s="5">
        <v>20000</v>
      </c>
      <c r="M50" s="5">
        <v>20000</v>
      </c>
      <c r="N50" s="5">
        <v>20000</v>
      </c>
      <c r="O50" s="5">
        <v>20000</v>
      </c>
      <c r="P50" s="5">
        <v>20000</v>
      </c>
      <c r="Q50" s="5">
        <f t="shared" si="4"/>
        <v>240000</v>
      </c>
      <c r="R50" s="5"/>
    </row>
    <row r="51" spans="1:18" x14ac:dyDescent="0.25">
      <c r="B51" s="4">
        <v>3601</v>
      </c>
      <c r="D51" s="4" t="s">
        <v>47</v>
      </c>
      <c r="E51" s="5">
        <v>100000</v>
      </c>
      <c r="F51" s="5">
        <v>100000</v>
      </c>
      <c r="G51" s="5">
        <v>100000</v>
      </c>
      <c r="H51" s="5">
        <v>100000</v>
      </c>
      <c r="I51" s="5">
        <v>100000</v>
      </c>
      <c r="J51" s="5">
        <v>100000</v>
      </c>
      <c r="K51" s="5">
        <v>100000</v>
      </c>
      <c r="L51" s="5">
        <v>100000</v>
      </c>
      <c r="M51" s="5">
        <v>100000</v>
      </c>
      <c r="N51" s="5">
        <v>100000</v>
      </c>
      <c r="O51" s="5">
        <v>50000</v>
      </c>
      <c r="P51" s="5">
        <v>50000</v>
      </c>
      <c r="Q51" s="5">
        <f t="shared" si="4"/>
        <v>1100000</v>
      </c>
      <c r="R51" s="5"/>
    </row>
    <row r="52" spans="1:18" x14ac:dyDescent="0.25">
      <c r="B52" s="4">
        <v>3602</v>
      </c>
      <c r="D52" s="4" t="s">
        <v>48</v>
      </c>
      <c r="E52" s="5">
        <v>15000</v>
      </c>
      <c r="F52" s="5">
        <v>15000</v>
      </c>
      <c r="G52" s="5">
        <v>15000</v>
      </c>
      <c r="H52" s="5">
        <v>15000</v>
      </c>
      <c r="I52" s="5">
        <v>15000</v>
      </c>
      <c r="J52" s="5">
        <v>15000</v>
      </c>
      <c r="K52" s="5">
        <v>15000</v>
      </c>
      <c r="L52" s="5">
        <v>15000</v>
      </c>
      <c r="M52" s="5">
        <v>15000</v>
      </c>
      <c r="N52" s="5">
        <v>15000</v>
      </c>
      <c r="O52" s="5">
        <v>15000</v>
      </c>
      <c r="P52" s="5">
        <v>15000</v>
      </c>
      <c r="Q52" s="5">
        <f t="shared" si="4"/>
        <v>180000</v>
      </c>
      <c r="R52" s="5"/>
    </row>
    <row r="53" spans="1:18" x14ac:dyDescent="0.25">
      <c r="B53" s="4">
        <v>3701</v>
      </c>
      <c r="D53" s="4" t="s">
        <v>49</v>
      </c>
      <c r="E53" s="5">
        <v>25000</v>
      </c>
      <c r="F53" s="5">
        <v>25000</v>
      </c>
      <c r="G53" s="5">
        <v>25000</v>
      </c>
      <c r="H53" s="5">
        <v>25000</v>
      </c>
      <c r="I53" s="5">
        <v>25000</v>
      </c>
      <c r="J53" s="5">
        <v>25000</v>
      </c>
      <c r="K53" s="5">
        <v>25000</v>
      </c>
      <c r="L53" s="5">
        <v>25000</v>
      </c>
      <c r="M53" s="5">
        <v>25000</v>
      </c>
      <c r="N53" s="5">
        <v>25000</v>
      </c>
      <c r="O53" s="5">
        <v>25000</v>
      </c>
      <c r="P53" s="5">
        <v>25000</v>
      </c>
      <c r="Q53" s="5">
        <f t="shared" si="4"/>
        <v>300000</v>
      </c>
      <c r="R53" s="5"/>
    </row>
    <row r="54" spans="1:18" x14ac:dyDescent="0.25">
      <c r="B54" s="4">
        <v>3702</v>
      </c>
      <c r="D54" s="4" t="s">
        <v>50</v>
      </c>
      <c r="E54" s="5">
        <v>17000</v>
      </c>
      <c r="F54" s="5">
        <v>17000</v>
      </c>
      <c r="G54" s="5">
        <v>17000</v>
      </c>
      <c r="H54" s="5">
        <v>17000</v>
      </c>
      <c r="I54" s="5">
        <v>17000</v>
      </c>
      <c r="J54" s="5">
        <v>17000</v>
      </c>
      <c r="K54" s="5">
        <v>17000</v>
      </c>
      <c r="L54" s="5">
        <v>17000</v>
      </c>
      <c r="M54" s="5">
        <v>17000</v>
      </c>
      <c r="N54" s="5">
        <v>17000</v>
      </c>
      <c r="O54" s="5">
        <v>17000</v>
      </c>
      <c r="P54" s="5">
        <v>17000</v>
      </c>
      <c r="Q54" s="5">
        <f t="shared" si="4"/>
        <v>204000</v>
      </c>
      <c r="R54" s="5"/>
    </row>
    <row r="55" spans="1:18" x14ac:dyDescent="0.25">
      <c r="B55" s="4">
        <v>3802</v>
      </c>
      <c r="D55" s="4" t="s">
        <v>51</v>
      </c>
      <c r="E55" s="5">
        <v>5000</v>
      </c>
      <c r="F55" s="5">
        <v>5000</v>
      </c>
      <c r="G55" s="5">
        <v>5000</v>
      </c>
      <c r="H55" s="5">
        <v>5000</v>
      </c>
      <c r="I55" s="5">
        <v>5000</v>
      </c>
      <c r="J55" s="5">
        <v>5000</v>
      </c>
      <c r="K55" s="5">
        <v>5000</v>
      </c>
      <c r="L55" s="5">
        <v>5000</v>
      </c>
      <c r="M55" s="5">
        <v>5000</v>
      </c>
      <c r="N55" s="5">
        <v>5000</v>
      </c>
      <c r="O55" s="5">
        <v>5000</v>
      </c>
      <c r="P55" s="5">
        <v>5000</v>
      </c>
      <c r="Q55" s="5">
        <f t="shared" si="4"/>
        <v>60000</v>
      </c>
      <c r="R55" s="5"/>
    </row>
    <row r="56" spans="1:18" x14ac:dyDescent="0.25">
      <c r="B56" s="4">
        <v>3803</v>
      </c>
      <c r="D56" s="4" t="s">
        <v>52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f t="shared" si="4"/>
        <v>0</v>
      </c>
      <c r="R56" s="5"/>
    </row>
    <row r="57" spans="1:18" x14ac:dyDescent="0.25">
      <c r="B57" s="4">
        <v>3804</v>
      </c>
      <c r="D57" s="4" t="s">
        <v>53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f t="shared" si="4"/>
        <v>0</v>
      </c>
      <c r="R57" s="5"/>
    </row>
    <row r="58" spans="1:18" x14ac:dyDescent="0.25">
      <c r="D58" s="3" t="s">
        <v>54</v>
      </c>
      <c r="E58" s="6">
        <f>SUM(E34:E57)</f>
        <v>331100</v>
      </c>
      <c r="F58" s="6">
        <f t="shared" ref="F58:Q58" si="5">SUM(F34:F57)</f>
        <v>331100</v>
      </c>
      <c r="G58" s="6">
        <f t="shared" si="5"/>
        <v>331100</v>
      </c>
      <c r="H58" s="6">
        <f t="shared" si="5"/>
        <v>331100</v>
      </c>
      <c r="I58" s="6">
        <f t="shared" si="5"/>
        <v>331100</v>
      </c>
      <c r="J58" s="6">
        <f t="shared" si="5"/>
        <v>331100</v>
      </c>
      <c r="K58" s="6">
        <f t="shared" si="5"/>
        <v>331100</v>
      </c>
      <c r="L58" s="6">
        <f t="shared" si="5"/>
        <v>331100</v>
      </c>
      <c r="M58" s="6">
        <f t="shared" si="5"/>
        <v>355100</v>
      </c>
      <c r="N58" s="6">
        <f t="shared" si="5"/>
        <v>331100</v>
      </c>
      <c r="O58" s="6">
        <f t="shared" si="5"/>
        <v>281100</v>
      </c>
      <c r="P58" s="6">
        <f t="shared" si="5"/>
        <v>281100</v>
      </c>
      <c r="Q58" s="6">
        <f t="shared" si="5"/>
        <v>3897200</v>
      </c>
      <c r="R58" s="5"/>
    </row>
    <row r="59" spans="1:18" x14ac:dyDescent="0.2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2">
        <v>5000</v>
      </c>
      <c r="B60" s="2"/>
      <c r="C60" s="2"/>
      <c r="D60" s="2" t="s">
        <v>55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B61" s="4">
        <v>5100</v>
      </c>
      <c r="D61" s="4" t="s">
        <v>56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f>SUM(E61:P61)</f>
        <v>0</v>
      </c>
      <c r="R61" s="5"/>
    </row>
    <row r="62" spans="1:18" x14ac:dyDescent="0.25">
      <c r="B62" s="4">
        <v>5206</v>
      </c>
      <c r="D62" s="4" t="s">
        <v>57</v>
      </c>
      <c r="E62" s="5">
        <v>0</v>
      </c>
      <c r="F62" s="5">
        <v>4143599.6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f>SUM(E62:P62)</f>
        <v>4143599.6</v>
      </c>
      <c r="R62" s="5"/>
    </row>
    <row r="63" spans="1:18" x14ac:dyDescent="0.25">
      <c r="B63" s="4">
        <v>5301</v>
      </c>
      <c r="D63" s="4" t="s">
        <v>58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f>SUM(E63:P63)</f>
        <v>0</v>
      </c>
      <c r="R63" s="5"/>
    </row>
    <row r="64" spans="1:18" x14ac:dyDescent="0.25">
      <c r="D64" s="3" t="s">
        <v>59</v>
      </c>
      <c r="E64" s="6">
        <f>SUM(E61:E63)</f>
        <v>0</v>
      </c>
      <c r="F64" s="6">
        <f t="shared" ref="F64:Q64" si="6">SUM(F61:F63)</f>
        <v>4143599.6</v>
      </c>
      <c r="G64" s="6">
        <f t="shared" si="6"/>
        <v>0</v>
      </c>
      <c r="H64" s="6">
        <f t="shared" si="6"/>
        <v>0</v>
      </c>
      <c r="I64" s="6">
        <f t="shared" si="6"/>
        <v>0</v>
      </c>
      <c r="J64" s="6">
        <f t="shared" si="6"/>
        <v>0</v>
      </c>
      <c r="K64" s="6">
        <f t="shared" si="6"/>
        <v>0</v>
      </c>
      <c r="L64" s="6">
        <f t="shared" si="6"/>
        <v>0</v>
      </c>
      <c r="M64" s="6">
        <f t="shared" si="6"/>
        <v>0</v>
      </c>
      <c r="N64" s="6">
        <f t="shared" si="6"/>
        <v>0</v>
      </c>
      <c r="O64" s="6">
        <f t="shared" si="6"/>
        <v>0</v>
      </c>
      <c r="P64" s="6">
        <f t="shared" si="6"/>
        <v>0</v>
      </c>
      <c r="Q64" s="6">
        <f t="shared" si="6"/>
        <v>4143599.6</v>
      </c>
      <c r="R64" s="5"/>
    </row>
    <row r="65" spans="1:18" x14ac:dyDescent="0.2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x14ac:dyDescent="0.25">
      <c r="D66" s="3" t="s">
        <v>60</v>
      </c>
      <c r="E66" s="6">
        <f>E14+E31+E58+E64</f>
        <v>2346624.2399999998</v>
      </c>
      <c r="F66" s="6">
        <f t="shared" ref="F66:Q66" si="7">F14+F31+F58+F64</f>
        <v>6490223.8399999999</v>
      </c>
      <c r="G66" s="6">
        <f t="shared" si="7"/>
        <v>2546624.2399999998</v>
      </c>
      <c r="H66" s="6">
        <f t="shared" si="7"/>
        <v>2346624.2399999998</v>
      </c>
      <c r="I66" s="6">
        <f t="shared" si="7"/>
        <v>2346624.2399999998</v>
      </c>
      <c r="J66" s="6">
        <f t="shared" si="7"/>
        <v>2546624.2399999998</v>
      </c>
      <c r="K66" s="6">
        <f t="shared" si="7"/>
        <v>2346624.2399999998</v>
      </c>
      <c r="L66" s="6">
        <f t="shared" si="7"/>
        <v>2346624.2399999998</v>
      </c>
      <c r="M66" s="6">
        <f t="shared" si="7"/>
        <v>2370624.2399999998</v>
      </c>
      <c r="N66" s="6">
        <f t="shared" si="7"/>
        <v>2346624.2399999998</v>
      </c>
      <c r="O66" s="6">
        <f t="shared" si="7"/>
        <v>2296624.2399999998</v>
      </c>
      <c r="P66" s="6">
        <f t="shared" si="7"/>
        <v>4991742.0900000008</v>
      </c>
      <c r="Q66" s="6">
        <f t="shared" si="7"/>
        <v>35322208.330000006</v>
      </c>
      <c r="R66" s="5"/>
    </row>
    <row r="70" spans="1:18" x14ac:dyDescent="0.25">
      <c r="A70" s="2" t="s">
        <v>0</v>
      </c>
    </row>
    <row r="71" spans="1:18" x14ac:dyDescent="0.25">
      <c r="A71" s="2" t="s">
        <v>74</v>
      </c>
    </row>
    <row r="74" spans="1:18" x14ac:dyDescent="0.25">
      <c r="A74" s="1" t="s">
        <v>1</v>
      </c>
      <c r="B74" s="1" t="s">
        <v>2</v>
      </c>
      <c r="C74" s="1" t="s">
        <v>138</v>
      </c>
      <c r="D74" s="1" t="s">
        <v>3</v>
      </c>
      <c r="E74" s="1" t="s">
        <v>61</v>
      </c>
      <c r="F74" s="1" t="s">
        <v>62</v>
      </c>
      <c r="G74" s="1" t="s">
        <v>63</v>
      </c>
      <c r="H74" s="1" t="s">
        <v>64</v>
      </c>
      <c r="I74" s="1" t="s">
        <v>65</v>
      </c>
      <c r="J74" s="1" t="s">
        <v>66</v>
      </c>
      <c r="K74" s="1" t="s">
        <v>67</v>
      </c>
      <c r="L74" s="1" t="s">
        <v>68</v>
      </c>
      <c r="M74" s="1" t="s">
        <v>69</v>
      </c>
      <c r="N74" s="1" t="s">
        <v>70</v>
      </c>
      <c r="O74" s="2" t="s">
        <v>71</v>
      </c>
      <c r="P74" s="1" t="s">
        <v>72</v>
      </c>
      <c r="Q74" s="1" t="s">
        <v>73</v>
      </c>
    </row>
    <row r="75" spans="1:18" x14ac:dyDescent="0.25">
      <c r="A75" s="2">
        <v>1000</v>
      </c>
      <c r="B75" s="2"/>
      <c r="C75" s="2"/>
      <c r="D75" s="2" t="s">
        <v>4</v>
      </c>
    </row>
    <row r="76" spans="1:18" x14ac:dyDescent="0.25">
      <c r="B76" s="4">
        <v>1100</v>
      </c>
      <c r="D76" s="2" t="s">
        <v>75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8" x14ac:dyDescent="0.25">
      <c r="C77" s="4">
        <v>1131</v>
      </c>
      <c r="D77" s="4" t="s">
        <v>79</v>
      </c>
      <c r="E77" s="5">
        <v>1043501.35</v>
      </c>
      <c r="F77" s="5">
        <v>1043501.35</v>
      </c>
      <c r="G77" s="5">
        <v>1043501.35</v>
      </c>
      <c r="H77" s="5">
        <v>1644363.95</v>
      </c>
      <c r="I77" s="5">
        <v>1644363.95</v>
      </c>
      <c r="J77" s="5">
        <v>1644363.95</v>
      </c>
      <c r="K77" s="5">
        <v>1644363.95</v>
      </c>
      <c r="L77" s="5">
        <v>1644363.95</v>
      </c>
      <c r="M77" s="5">
        <v>1644363.95</v>
      </c>
      <c r="N77" s="5">
        <v>1644363.95</v>
      </c>
      <c r="O77" s="5">
        <v>1644363.95</v>
      </c>
      <c r="P77" s="5">
        <v>1644363.95</v>
      </c>
      <c r="Q77" s="5">
        <f>SUM(E77:P77)</f>
        <v>17929779.599999998</v>
      </c>
    </row>
    <row r="78" spans="1:18" x14ac:dyDescent="0.25">
      <c r="B78" s="4">
        <v>1200</v>
      </c>
      <c r="D78" s="2" t="s">
        <v>76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8" x14ac:dyDescent="0.25">
      <c r="C79" s="4">
        <v>1211</v>
      </c>
      <c r="D79" s="4" t="s">
        <v>7</v>
      </c>
      <c r="E79" s="5">
        <v>287040</v>
      </c>
      <c r="F79" s="5">
        <v>390000</v>
      </c>
      <c r="G79" s="5">
        <v>390000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f>SUM(E79:P79)</f>
        <v>1067040</v>
      </c>
    </row>
    <row r="80" spans="1:18" x14ac:dyDescent="0.25">
      <c r="B80" s="4">
        <v>1300</v>
      </c>
      <c r="D80" s="2" t="s">
        <v>77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8" x14ac:dyDescent="0.25">
      <c r="C81" s="4">
        <v>1321</v>
      </c>
      <c r="D81" s="4" t="s">
        <v>80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167991.58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205545.49</v>
      </c>
      <c r="Q81" s="5">
        <f>SUM(E81:P81)</f>
        <v>373537.06999999995</v>
      </c>
    </row>
    <row r="82" spans="1:18" x14ac:dyDescent="0.25">
      <c r="C82" s="4">
        <v>1322</v>
      </c>
      <c r="D82" s="4" t="s">
        <v>81</v>
      </c>
      <c r="E82" s="5">
        <v>0</v>
      </c>
      <c r="F82" s="5">
        <v>0</v>
      </c>
      <c r="G82" s="5">
        <v>100000</v>
      </c>
      <c r="H82" s="5">
        <v>0</v>
      </c>
      <c r="I82" s="5">
        <v>0</v>
      </c>
      <c r="J82" s="5">
        <v>100000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f>2290247.17+203082</f>
        <v>2493329.17</v>
      </c>
      <c r="Q82" s="5">
        <f>SUM(E82:P82)</f>
        <v>2693329.17</v>
      </c>
    </row>
    <row r="83" spans="1:18" x14ac:dyDescent="0.25">
      <c r="C83" s="4">
        <v>1332</v>
      </c>
      <c r="D83" s="4" t="s">
        <v>82</v>
      </c>
      <c r="E83" s="5">
        <v>5000</v>
      </c>
      <c r="F83" s="5">
        <v>5000</v>
      </c>
      <c r="G83" s="5">
        <v>5000</v>
      </c>
      <c r="H83" s="5">
        <v>5000</v>
      </c>
      <c r="I83" s="5">
        <v>5000</v>
      </c>
      <c r="J83" s="5">
        <v>5000</v>
      </c>
      <c r="K83" s="5">
        <v>5000</v>
      </c>
      <c r="L83" s="5">
        <v>5000</v>
      </c>
      <c r="M83" s="5">
        <v>5000</v>
      </c>
      <c r="N83" s="5">
        <v>5000</v>
      </c>
      <c r="O83" s="5">
        <v>5000</v>
      </c>
      <c r="P83" s="5">
        <v>5000</v>
      </c>
      <c r="Q83" s="5">
        <f>SUM(E83:P83)</f>
        <v>60000</v>
      </c>
    </row>
    <row r="84" spans="1:18" x14ac:dyDescent="0.25">
      <c r="C84" s="4">
        <v>1347</v>
      </c>
      <c r="D84" s="4" t="s">
        <v>83</v>
      </c>
      <c r="E84" s="5">
        <v>5000</v>
      </c>
      <c r="F84" s="5">
        <v>5000</v>
      </c>
      <c r="G84" s="5">
        <v>5000</v>
      </c>
      <c r="H84" s="5">
        <v>5000</v>
      </c>
      <c r="I84" s="5">
        <v>5000</v>
      </c>
      <c r="J84" s="5">
        <v>5000</v>
      </c>
      <c r="K84" s="5">
        <v>5000</v>
      </c>
      <c r="L84" s="5">
        <v>5000</v>
      </c>
      <c r="M84" s="5">
        <v>5000</v>
      </c>
      <c r="N84" s="5">
        <v>5000</v>
      </c>
      <c r="O84" s="5">
        <v>5000</v>
      </c>
      <c r="P84" s="5">
        <v>5000</v>
      </c>
      <c r="Q84" s="5">
        <f t="shared" ref="Q84:Q89" si="8">SUM(E84:P84)</f>
        <v>60000</v>
      </c>
    </row>
    <row r="85" spans="1:18" x14ac:dyDescent="0.25">
      <c r="B85" s="4">
        <v>1400</v>
      </c>
      <c r="D85" s="2" t="s">
        <v>78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8" x14ac:dyDescent="0.25">
      <c r="C86" s="4">
        <v>1411</v>
      </c>
      <c r="D86" s="4" t="s">
        <v>10</v>
      </c>
      <c r="E86" s="5">
        <v>65949.289999999994</v>
      </c>
      <c r="F86" s="5">
        <v>65949.289999999994</v>
      </c>
      <c r="G86" s="5">
        <v>65949.289999999994</v>
      </c>
      <c r="H86" s="5">
        <v>103923.8</v>
      </c>
      <c r="I86" s="5">
        <v>103923.8</v>
      </c>
      <c r="J86" s="5">
        <v>103923.8</v>
      </c>
      <c r="K86" s="5">
        <v>103923.8</v>
      </c>
      <c r="L86" s="5">
        <v>103923.8</v>
      </c>
      <c r="M86" s="5">
        <v>103923.8</v>
      </c>
      <c r="N86" s="5">
        <v>103923.8</v>
      </c>
      <c r="O86" s="5">
        <v>103923.8</v>
      </c>
      <c r="P86" s="5">
        <v>103923.8</v>
      </c>
      <c r="Q86" s="5">
        <f>SUM(E86:P86)</f>
        <v>1133162.07</v>
      </c>
    </row>
    <row r="87" spans="1:18" x14ac:dyDescent="0.25">
      <c r="C87" s="4">
        <v>1421</v>
      </c>
      <c r="D87" s="4" t="s">
        <v>84</v>
      </c>
      <c r="E87" s="5">
        <v>31305.040000000001</v>
      </c>
      <c r="F87" s="5">
        <v>31305.040000000001</v>
      </c>
      <c r="G87" s="5">
        <v>31305.040000000001</v>
      </c>
      <c r="H87" s="5">
        <v>49330.32</v>
      </c>
      <c r="I87" s="5">
        <v>49330.32</v>
      </c>
      <c r="J87" s="5">
        <v>49330.32</v>
      </c>
      <c r="K87" s="5">
        <v>49330.32</v>
      </c>
      <c r="L87" s="5">
        <v>49330.32</v>
      </c>
      <c r="M87" s="5">
        <v>49330.32</v>
      </c>
      <c r="N87" s="5">
        <v>49330.32</v>
      </c>
      <c r="O87" s="5">
        <v>49330.32</v>
      </c>
      <c r="P87" s="5">
        <v>49330.32</v>
      </c>
      <c r="Q87" s="5">
        <f>SUM(E87:P87)</f>
        <v>537888</v>
      </c>
    </row>
    <row r="88" spans="1:18" x14ac:dyDescent="0.25">
      <c r="C88" s="4">
        <v>1431</v>
      </c>
      <c r="D88" s="4" t="s">
        <v>9</v>
      </c>
      <c r="E88" s="5">
        <v>93915.12</v>
      </c>
      <c r="F88" s="5">
        <v>93915.12</v>
      </c>
      <c r="G88" s="5">
        <v>93915.12</v>
      </c>
      <c r="H88" s="5">
        <v>147992.76</v>
      </c>
      <c r="I88" s="5">
        <v>147992.76</v>
      </c>
      <c r="J88" s="5">
        <v>147992.76</v>
      </c>
      <c r="K88" s="5">
        <v>147992.76</v>
      </c>
      <c r="L88" s="5">
        <v>147992.76</v>
      </c>
      <c r="M88" s="5">
        <v>147992.76</v>
      </c>
      <c r="N88" s="5">
        <v>147992.76</v>
      </c>
      <c r="O88" s="5">
        <v>147992.76</v>
      </c>
      <c r="P88" s="5">
        <v>147992.76</v>
      </c>
      <c r="Q88" s="5">
        <f>SUM(E88:P88)</f>
        <v>1613680.2</v>
      </c>
    </row>
    <row r="89" spans="1:18" x14ac:dyDescent="0.25">
      <c r="C89" s="4">
        <v>1432</v>
      </c>
      <c r="D89" s="4" t="s">
        <v>11</v>
      </c>
      <c r="E89" s="5">
        <v>20870.03</v>
      </c>
      <c r="F89" s="5">
        <v>20870.03</v>
      </c>
      <c r="G89" s="5">
        <v>20870.03</v>
      </c>
      <c r="H89" s="5">
        <v>32887.279999999999</v>
      </c>
      <c r="I89" s="5">
        <v>32887.279999999999</v>
      </c>
      <c r="J89" s="5">
        <v>32887.279999999999</v>
      </c>
      <c r="K89" s="5">
        <v>32887.279999999999</v>
      </c>
      <c r="L89" s="5">
        <v>32887.279999999999</v>
      </c>
      <c r="M89" s="5">
        <v>32887.279999999999</v>
      </c>
      <c r="N89" s="5">
        <v>32887.279999999999</v>
      </c>
      <c r="O89" s="5">
        <v>32887.279999999999</v>
      </c>
      <c r="P89" s="5">
        <v>32887.279999999999</v>
      </c>
      <c r="Q89" s="5">
        <f t="shared" si="8"/>
        <v>358595.61</v>
      </c>
    </row>
    <row r="90" spans="1:18" x14ac:dyDescent="0.25">
      <c r="D90" s="3" t="s">
        <v>12</v>
      </c>
      <c r="E90" s="6">
        <f>SUM(E77:E89)</f>
        <v>1552580.8300000003</v>
      </c>
      <c r="F90" s="6">
        <f t="shared" ref="F90:Q90" si="9">SUM(F77:F89)</f>
        <v>1655540.8300000003</v>
      </c>
      <c r="G90" s="6">
        <f t="shared" si="9"/>
        <v>1755540.8300000003</v>
      </c>
      <c r="H90" s="6">
        <f t="shared" si="9"/>
        <v>1988498.11</v>
      </c>
      <c r="I90" s="6">
        <f t="shared" si="9"/>
        <v>1988498.11</v>
      </c>
      <c r="J90" s="6">
        <f t="shared" si="9"/>
        <v>2256489.69</v>
      </c>
      <c r="K90" s="6">
        <f t="shared" si="9"/>
        <v>1988498.11</v>
      </c>
      <c r="L90" s="6">
        <f t="shared" si="9"/>
        <v>1988498.11</v>
      </c>
      <c r="M90" s="6">
        <f t="shared" si="9"/>
        <v>1988498.11</v>
      </c>
      <c r="N90" s="6">
        <f t="shared" si="9"/>
        <v>1988498.11</v>
      </c>
      <c r="O90" s="6">
        <f t="shared" si="9"/>
        <v>1988498.11</v>
      </c>
      <c r="P90" s="6">
        <f t="shared" si="9"/>
        <v>4687372.7699999996</v>
      </c>
      <c r="Q90" s="6">
        <f t="shared" si="9"/>
        <v>25827011.719999995</v>
      </c>
      <c r="R90" s="7">
        <f>Q90/Q182</f>
        <v>0.67193541078552321</v>
      </c>
    </row>
    <row r="91" spans="1:18" x14ac:dyDescent="0.2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8" x14ac:dyDescent="0.25">
      <c r="A92" s="2">
        <v>2000</v>
      </c>
      <c r="B92" s="2"/>
      <c r="C92" s="2"/>
      <c r="D92" s="2" t="s">
        <v>13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8" x14ac:dyDescent="0.25">
      <c r="A93" s="2"/>
      <c r="B93" s="2">
        <v>2100</v>
      </c>
      <c r="C93" s="2"/>
      <c r="D93" s="2" t="s">
        <v>85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8" x14ac:dyDescent="0.25">
      <c r="C94" s="4">
        <v>2111</v>
      </c>
      <c r="D94" s="4" t="s">
        <v>86</v>
      </c>
      <c r="E94" s="5">
        <v>10000</v>
      </c>
      <c r="F94" s="5">
        <v>10000</v>
      </c>
      <c r="G94" s="5">
        <v>10000</v>
      </c>
      <c r="H94" s="5">
        <v>10000</v>
      </c>
      <c r="I94" s="5">
        <v>10000</v>
      </c>
      <c r="J94" s="5">
        <v>10000</v>
      </c>
      <c r="K94" s="5">
        <v>10000</v>
      </c>
      <c r="L94" s="5">
        <v>10000</v>
      </c>
      <c r="M94" s="5">
        <v>10000</v>
      </c>
      <c r="N94" s="5">
        <v>10000</v>
      </c>
      <c r="O94" s="5">
        <v>10000</v>
      </c>
      <c r="P94" s="5">
        <v>10000</v>
      </c>
      <c r="Q94" s="5">
        <f t="shared" ref="Q94:Q99" si="10">SUM(E94:P94)</f>
        <v>120000</v>
      </c>
    </row>
    <row r="95" spans="1:18" x14ac:dyDescent="0.25">
      <c r="C95" s="4">
        <v>2121</v>
      </c>
      <c r="D95" s="4" t="s">
        <v>87</v>
      </c>
      <c r="E95" s="5">
        <v>15000</v>
      </c>
      <c r="F95" s="5">
        <v>15000</v>
      </c>
      <c r="G95" s="5">
        <v>15000</v>
      </c>
      <c r="H95" s="5">
        <v>15000</v>
      </c>
      <c r="I95" s="5">
        <v>15000</v>
      </c>
      <c r="J95" s="5">
        <v>15000</v>
      </c>
      <c r="K95" s="5">
        <v>15000</v>
      </c>
      <c r="L95" s="5">
        <v>15000</v>
      </c>
      <c r="M95" s="5">
        <v>15000</v>
      </c>
      <c r="N95" s="5">
        <v>15000</v>
      </c>
      <c r="O95" s="5">
        <v>15000</v>
      </c>
      <c r="P95" s="5">
        <v>15000</v>
      </c>
      <c r="Q95" s="5">
        <f t="shared" si="10"/>
        <v>180000</v>
      </c>
    </row>
    <row r="96" spans="1:18" x14ac:dyDescent="0.25">
      <c r="C96" s="4">
        <v>2141</v>
      </c>
      <c r="D96" s="4" t="s">
        <v>88</v>
      </c>
      <c r="E96" s="5">
        <v>5000</v>
      </c>
      <c r="F96" s="5">
        <v>5000</v>
      </c>
      <c r="G96" s="5">
        <v>5000</v>
      </c>
      <c r="H96" s="5">
        <v>5000</v>
      </c>
      <c r="I96" s="5">
        <v>5000</v>
      </c>
      <c r="J96" s="5">
        <v>5000</v>
      </c>
      <c r="K96" s="5">
        <v>5000</v>
      </c>
      <c r="L96" s="5">
        <v>5000</v>
      </c>
      <c r="M96" s="5">
        <v>5000</v>
      </c>
      <c r="N96" s="5">
        <v>5000</v>
      </c>
      <c r="O96" s="5">
        <v>5000</v>
      </c>
      <c r="P96" s="5">
        <v>5000</v>
      </c>
      <c r="Q96" s="5">
        <f t="shared" si="10"/>
        <v>60000</v>
      </c>
    </row>
    <row r="97" spans="2:17" x14ac:dyDescent="0.25">
      <c r="C97" s="4">
        <v>2151</v>
      </c>
      <c r="D97" s="4" t="s">
        <v>89</v>
      </c>
      <c r="E97" s="5">
        <v>15000</v>
      </c>
      <c r="F97" s="5">
        <v>15000</v>
      </c>
      <c r="G97" s="5">
        <v>15000</v>
      </c>
      <c r="H97" s="5">
        <v>15000</v>
      </c>
      <c r="I97" s="5">
        <v>15000</v>
      </c>
      <c r="J97" s="5">
        <v>15000</v>
      </c>
      <c r="K97" s="5">
        <v>15000</v>
      </c>
      <c r="L97" s="5">
        <v>15000</v>
      </c>
      <c r="M97" s="5">
        <v>15000</v>
      </c>
      <c r="N97" s="5">
        <v>15000</v>
      </c>
      <c r="O97" s="5">
        <v>15000</v>
      </c>
      <c r="P97" s="5">
        <v>15000</v>
      </c>
      <c r="Q97" s="5">
        <f t="shared" si="10"/>
        <v>180000</v>
      </c>
    </row>
    <row r="98" spans="2:17" x14ac:dyDescent="0.25">
      <c r="C98" s="4">
        <v>2161</v>
      </c>
      <c r="D98" s="4" t="s">
        <v>15</v>
      </c>
      <c r="E98" s="5">
        <v>10000</v>
      </c>
      <c r="F98" s="5">
        <v>10000</v>
      </c>
      <c r="G98" s="5">
        <v>10000</v>
      </c>
      <c r="H98" s="5">
        <v>10000</v>
      </c>
      <c r="I98" s="5">
        <v>10000</v>
      </c>
      <c r="J98" s="5">
        <v>10000</v>
      </c>
      <c r="K98" s="5">
        <v>10000</v>
      </c>
      <c r="L98" s="5">
        <v>10000</v>
      </c>
      <c r="M98" s="5">
        <v>10000</v>
      </c>
      <c r="N98" s="5">
        <v>10000</v>
      </c>
      <c r="O98" s="5">
        <v>10000</v>
      </c>
      <c r="P98" s="5">
        <v>10000</v>
      </c>
      <c r="Q98" s="5">
        <f t="shared" si="10"/>
        <v>120000</v>
      </c>
    </row>
    <row r="99" spans="2:17" x14ac:dyDescent="0.25">
      <c r="C99" s="4">
        <v>2171</v>
      </c>
      <c r="D99" s="4" t="s">
        <v>16</v>
      </c>
      <c r="E99" s="5">
        <v>2000</v>
      </c>
      <c r="F99" s="5">
        <v>2000</v>
      </c>
      <c r="G99" s="5">
        <v>2000</v>
      </c>
      <c r="H99" s="5">
        <v>2000</v>
      </c>
      <c r="I99" s="5">
        <v>2000</v>
      </c>
      <c r="J99" s="5">
        <v>2000</v>
      </c>
      <c r="K99" s="5">
        <v>2000</v>
      </c>
      <c r="L99" s="5">
        <v>2000</v>
      </c>
      <c r="M99" s="5">
        <v>2000</v>
      </c>
      <c r="N99" s="5">
        <v>2000</v>
      </c>
      <c r="O99" s="5">
        <v>2000</v>
      </c>
      <c r="P99" s="5">
        <v>2000</v>
      </c>
      <c r="Q99" s="5">
        <f t="shared" si="10"/>
        <v>24000</v>
      </c>
    </row>
    <row r="100" spans="2:17" x14ac:dyDescent="0.25">
      <c r="B100" s="2">
        <v>2200</v>
      </c>
      <c r="D100" s="2" t="s">
        <v>90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x14ac:dyDescent="0.25">
      <c r="C101" s="4">
        <v>2211</v>
      </c>
      <c r="D101" s="4" t="s">
        <v>19</v>
      </c>
      <c r="E101" s="5">
        <v>15000</v>
      </c>
      <c r="F101" s="5">
        <v>15000</v>
      </c>
      <c r="G101" s="5">
        <v>15000</v>
      </c>
      <c r="H101" s="5">
        <v>15000</v>
      </c>
      <c r="I101" s="5">
        <v>15000</v>
      </c>
      <c r="J101" s="5">
        <v>15000</v>
      </c>
      <c r="K101" s="5">
        <v>15000</v>
      </c>
      <c r="L101" s="5">
        <v>15000</v>
      </c>
      <c r="M101" s="5">
        <v>15000</v>
      </c>
      <c r="N101" s="5">
        <v>15000</v>
      </c>
      <c r="O101" s="5">
        <v>15000</v>
      </c>
      <c r="P101" s="5">
        <v>15000</v>
      </c>
      <c r="Q101" s="5">
        <f>SUM(E101:P101)</f>
        <v>180000</v>
      </c>
    </row>
    <row r="102" spans="2:17" x14ac:dyDescent="0.25">
      <c r="C102" s="4">
        <v>2231</v>
      </c>
      <c r="D102" s="4" t="s">
        <v>20</v>
      </c>
      <c r="E102" s="5">
        <v>1000</v>
      </c>
      <c r="F102" s="5">
        <v>1000</v>
      </c>
      <c r="G102" s="5">
        <v>1000</v>
      </c>
      <c r="H102" s="5">
        <v>1000</v>
      </c>
      <c r="I102" s="5">
        <v>1000</v>
      </c>
      <c r="J102" s="5">
        <v>1000</v>
      </c>
      <c r="K102" s="5">
        <v>1000</v>
      </c>
      <c r="L102" s="5">
        <v>1000</v>
      </c>
      <c r="M102" s="5">
        <v>1000</v>
      </c>
      <c r="N102" s="5">
        <v>1000</v>
      </c>
      <c r="O102" s="5">
        <v>1000</v>
      </c>
      <c r="P102" s="5">
        <v>1000</v>
      </c>
      <c r="Q102" s="5">
        <f>SUM(E102:P102)</f>
        <v>12000</v>
      </c>
    </row>
    <row r="103" spans="2:17" x14ac:dyDescent="0.25">
      <c r="B103" s="2">
        <v>2400</v>
      </c>
      <c r="D103" s="2" t="s">
        <v>91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x14ac:dyDescent="0.25">
      <c r="C104" s="4">
        <v>2461</v>
      </c>
      <c r="D104" s="4" t="s">
        <v>92</v>
      </c>
      <c r="E104" s="5">
        <v>20000</v>
      </c>
      <c r="F104" s="5">
        <v>6000</v>
      </c>
      <c r="G104" s="5">
        <v>6000</v>
      </c>
      <c r="H104" s="5">
        <v>6000</v>
      </c>
      <c r="I104" s="5">
        <v>6000</v>
      </c>
      <c r="J104" s="5">
        <v>6000</v>
      </c>
      <c r="K104" s="5">
        <v>6000</v>
      </c>
      <c r="L104" s="5">
        <v>6000</v>
      </c>
      <c r="M104" s="5">
        <v>6000</v>
      </c>
      <c r="N104" s="5">
        <v>6000</v>
      </c>
      <c r="O104" s="5">
        <v>6000</v>
      </c>
      <c r="P104" s="5">
        <v>6000</v>
      </c>
      <c r="Q104" s="5">
        <f>SUM(E104:P104)</f>
        <v>86000</v>
      </c>
    </row>
    <row r="105" spans="2:17" s="2" customFormat="1" x14ac:dyDescent="0.25">
      <c r="B105" s="2">
        <v>2500</v>
      </c>
      <c r="D105" s="2" t="s">
        <v>93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C106" s="4">
        <v>2531</v>
      </c>
      <c r="D106" s="4" t="s">
        <v>25</v>
      </c>
      <c r="E106" s="5">
        <v>500</v>
      </c>
      <c r="F106" s="5">
        <v>500</v>
      </c>
      <c r="G106" s="5">
        <v>500</v>
      </c>
      <c r="H106" s="5">
        <v>500</v>
      </c>
      <c r="I106" s="5">
        <v>500</v>
      </c>
      <c r="J106" s="5">
        <v>500</v>
      </c>
      <c r="K106" s="5">
        <v>500</v>
      </c>
      <c r="L106" s="5">
        <v>500</v>
      </c>
      <c r="M106" s="5">
        <v>500</v>
      </c>
      <c r="N106" s="5">
        <v>500</v>
      </c>
      <c r="O106" s="5">
        <v>500</v>
      </c>
      <c r="P106" s="5">
        <v>500</v>
      </c>
      <c r="Q106" s="5">
        <f>SUM(E106:P106)</f>
        <v>6000</v>
      </c>
    </row>
    <row r="107" spans="2:17" s="2" customFormat="1" x14ac:dyDescent="0.25">
      <c r="B107" s="2">
        <v>2600</v>
      </c>
      <c r="D107" s="2" t="s">
        <v>94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C108" s="4">
        <v>2611</v>
      </c>
      <c r="D108" s="4" t="s">
        <v>26</v>
      </c>
      <c r="E108" s="5">
        <v>10000</v>
      </c>
      <c r="F108" s="5">
        <v>10000</v>
      </c>
      <c r="G108" s="5">
        <v>10000</v>
      </c>
      <c r="H108" s="5">
        <v>10000</v>
      </c>
      <c r="I108" s="5">
        <v>10000</v>
      </c>
      <c r="J108" s="5">
        <v>10000</v>
      </c>
      <c r="K108" s="5">
        <v>10000</v>
      </c>
      <c r="L108" s="5">
        <v>10000</v>
      </c>
      <c r="M108" s="5">
        <v>10000</v>
      </c>
      <c r="N108" s="5">
        <v>10000</v>
      </c>
      <c r="O108" s="5">
        <v>10000</v>
      </c>
      <c r="P108" s="5">
        <v>10000</v>
      </c>
      <c r="Q108" s="5">
        <f>SUM(E108:P108)</f>
        <v>120000</v>
      </c>
    </row>
    <row r="109" spans="2:17" s="2" customFormat="1" x14ac:dyDescent="0.25">
      <c r="B109" s="2">
        <v>2900</v>
      </c>
      <c r="D109" s="2" t="s">
        <v>95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C110" s="4">
        <v>2911</v>
      </c>
      <c r="D110" s="4" t="s">
        <v>96</v>
      </c>
      <c r="E110" s="5">
        <v>1000</v>
      </c>
      <c r="F110" s="5">
        <v>1000</v>
      </c>
      <c r="G110" s="5">
        <v>1000</v>
      </c>
      <c r="H110" s="5">
        <v>1000</v>
      </c>
      <c r="I110" s="5">
        <v>1000</v>
      </c>
      <c r="J110" s="5">
        <v>1000</v>
      </c>
      <c r="K110" s="5">
        <v>1000</v>
      </c>
      <c r="L110" s="5">
        <v>1000</v>
      </c>
      <c r="M110" s="5">
        <v>1000</v>
      </c>
      <c r="N110" s="5">
        <v>1000</v>
      </c>
      <c r="O110" s="5">
        <v>1000</v>
      </c>
      <c r="P110" s="5">
        <v>1000</v>
      </c>
      <c r="Q110" s="5">
        <f>SUM(E110:P110)</f>
        <v>12000</v>
      </c>
    </row>
    <row r="111" spans="2:17" x14ac:dyDescent="0.25">
      <c r="C111" s="4">
        <v>2921</v>
      </c>
      <c r="D111" s="4" t="s">
        <v>97</v>
      </c>
      <c r="E111" s="5">
        <v>1000</v>
      </c>
      <c r="F111" s="5">
        <v>1000</v>
      </c>
      <c r="G111" s="5">
        <v>1000</v>
      </c>
      <c r="H111" s="5">
        <v>1000</v>
      </c>
      <c r="I111" s="5">
        <v>1000</v>
      </c>
      <c r="J111" s="5">
        <v>1000</v>
      </c>
      <c r="K111" s="5">
        <v>1000</v>
      </c>
      <c r="L111" s="5">
        <v>1000</v>
      </c>
      <c r="M111" s="5">
        <v>1000</v>
      </c>
      <c r="N111" s="5">
        <v>1000</v>
      </c>
      <c r="O111" s="5">
        <v>1000</v>
      </c>
      <c r="P111" s="5">
        <v>1000</v>
      </c>
      <c r="Q111" s="5">
        <f>SUM(E111:P111)</f>
        <v>12000</v>
      </c>
    </row>
    <row r="112" spans="2:17" x14ac:dyDescent="0.25">
      <c r="C112" s="4">
        <v>2931</v>
      </c>
      <c r="D112" s="4" t="s">
        <v>98</v>
      </c>
      <c r="E112" s="5">
        <v>1000</v>
      </c>
      <c r="F112" s="5">
        <v>1000</v>
      </c>
      <c r="G112" s="5">
        <v>1000</v>
      </c>
      <c r="H112" s="5">
        <v>1000</v>
      </c>
      <c r="I112" s="5">
        <v>1000</v>
      </c>
      <c r="J112" s="5">
        <v>1000</v>
      </c>
      <c r="K112" s="5">
        <v>1000</v>
      </c>
      <c r="L112" s="5">
        <v>1000</v>
      </c>
      <c r="M112" s="5">
        <v>1000</v>
      </c>
      <c r="N112" s="5">
        <v>1000</v>
      </c>
      <c r="O112" s="5">
        <v>1000</v>
      </c>
      <c r="P112" s="5">
        <v>1000</v>
      </c>
      <c r="Q112" s="5">
        <f>SUM(E112:P112)</f>
        <v>12000</v>
      </c>
    </row>
    <row r="113" spans="1:18" x14ac:dyDescent="0.25">
      <c r="C113" s="4">
        <v>2941</v>
      </c>
      <c r="D113" s="4" t="s">
        <v>99</v>
      </c>
      <c r="E113" s="5">
        <v>2000</v>
      </c>
      <c r="F113" s="5">
        <v>2000</v>
      </c>
      <c r="G113" s="5">
        <v>2000</v>
      </c>
      <c r="H113" s="5">
        <v>2000</v>
      </c>
      <c r="I113" s="5">
        <v>2000</v>
      </c>
      <c r="J113" s="5">
        <v>2000</v>
      </c>
      <c r="K113" s="5">
        <v>2000</v>
      </c>
      <c r="L113" s="5">
        <v>2000</v>
      </c>
      <c r="M113" s="5">
        <v>2000</v>
      </c>
      <c r="N113" s="5">
        <v>2000</v>
      </c>
      <c r="O113" s="5">
        <v>2000</v>
      </c>
      <c r="P113" s="5">
        <v>2000</v>
      </c>
      <c r="Q113" s="5">
        <f>SUM(E113:P113)</f>
        <v>24000</v>
      </c>
    </row>
    <row r="114" spans="1:18" x14ac:dyDescent="0.25">
      <c r="C114" s="4">
        <v>2961</v>
      </c>
      <c r="D114" s="4" t="s">
        <v>100</v>
      </c>
      <c r="E114" s="5">
        <v>2000</v>
      </c>
      <c r="F114" s="5">
        <v>2000</v>
      </c>
      <c r="G114" s="5">
        <v>2000</v>
      </c>
      <c r="H114" s="5">
        <v>2000</v>
      </c>
      <c r="I114" s="5">
        <v>2000</v>
      </c>
      <c r="J114" s="5">
        <v>2000</v>
      </c>
      <c r="K114" s="5">
        <v>2000</v>
      </c>
      <c r="L114" s="5">
        <v>2000</v>
      </c>
      <c r="M114" s="5">
        <v>2000</v>
      </c>
      <c r="N114" s="5">
        <v>2000</v>
      </c>
      <c r="O114" s="5">
        <v>2000</v>
      </c>
      <c r="P114" s="5">
        <v>2000</v>
      </c>
      <c r="Q114" s="5">
        <f>SUM(E114:P114)</f>
        <v>24000</v>
      </c>
    </row>
    <row r="115" spans="1:18" x14ac:dyDescent="0.25">
      <c r="D115" s="3" t="s">
        <v>28</v>
      </c>
      <c r="E115" s="6">
        <f>SUM(E94:E114)</f>
        <v>110500</v>
      </c>
      <c r="F115" s="6">
        <f t="shared" ref="F115:Q115" si="11">SUM(F94:F114)</f>
        <v>96500</v>
      </c>
      <c r="G115" s="6">
        <f t="shared" si="11"/>
        <v>96500</v>
      </c>
      <c r="H115" s="6">
        <f t="shared" si="11"/>
        <v>96500</v>
      </c>
      <c r="I115" s="6">
        <f t="shared" si="11"/>
        <v>96500</v>
      </c>
      <c r="J115" s="6">
        <f t="shared" si="11"/>
        <v>96500</v>
      </c>
      <c r="K115" s="6">
        <f t="shared" si="11"/>
        <v>96500</v>
      </c>
      <c r="L115" s="6">
        <f t="shared" si="11"/>
        <v>96500</v>
      </c>
      <c r="M115" s="6">
        <f t="shared" si="11"/>
        <v>96500</v>
      </c>
      <c r="N115" s="6">
        <f t="shared" si="11"/>
        <v>96500</v>
      </c>
      <c r="O115" s="6">
        <f t="shared" si="11"/>
        <v>96500</v>
      </c>
      <c r="P115" s="6">
        <f t="shared" si="11"/>
        <v>96500</v>
      </c>
      <c r="Q115" s="6">
        <f t="shared" si="11"/>
        <v>1172000</v>
      </c>
      <c r="R115" s="7">
        <f>Q115/Q182</f>
        <v>3.0491653853658967E-2</v>
      </c>
    </row>
    <row r="116" spans="1:18" x14ac:dyDescent="0.25"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8"/>
    </row>
    <row r="117" spans="1:18" x14ac:dyDescent="0.2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8" x14ac:dyDescent="0.25">
      <c r="A118" s="2">
        <v>3000</v>
      </c>
      <c r="B118" s="2"/>
      <c r="C118" s="2"/>
      <c r="D118" s="2" t="s">
        <v>29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8" x14ac:dyDescent="0.25">
      <c r="A119" s="2"/>
      <c r="B119" s="2">
        <v>3100</v>
      </c>
      <c r="C119" s="2"/>
      <c r="D119" s="2" t="s">
        <v>101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8" x14ac:dyDescent="0.25">
      <c r="A120" s="2"/>
      <c r="B120" s="2"/>
      <c r="C120" s="4">
        <v>3111</v>
      </c>
      <c r="D120" s="4" t="s">
        <v>32</v>
      </c>
      <c r="E120" s="5">
        <v>25000</v>
      </c>
      <c r="F120" s="5">
        <v>25000</v>
      </c>
      <c r="G120" s="5">
        <v>25000</v>
      </c>
      <c r="H120" s="5">
        <v>25000</v>
      </c>
      <c r="I120" s="5">
        <v>25000</v>
      </c>
      <c r="J120" s="5">
        <v>25000</v>
      </c>
      <c r="K120" s="5">
        <v>25000</v>
      </c>
      <c r="L120" s="5">
        <v>25000</v>
      </c>
      <c r="M120" s="5">
        <v>25000</v>
      </c>
      <c r="N120" s="5">
        <v>25000</v>
      </c>
      <c r="O120" s="5">
        <v>25000</v>
      </c>
      <c r="P120" s="5">
        <v>25000</v>
      </c>
      <c r="Q120" s="5">
        <f>SUM(E120:P120)</f>
        <v>300000</v>
      </c>
    </row>
    <row r="121" spans="1:18" x14ac:dyDescent="0.25">
      <c r="A121" s="2"/>
      <c r="B121" s="2"/>
      <c r="C121" s="4">
        <v>3121</v>
      </c>
      <c r="D121" s="4" t="s">
        <v>102</v>
      </c>
      <c r="E121" s="5">
        <v>500</v>
      </c>
      <c r="F121" s="5">
        <v>500</v>
      </c>
      <c r="G121" s="5">
        <v>500</v>
      </c>
      <c r="H121" s="5">
        <v>500</v>
      </c>
      <c r="I121" s="5">
        <v>500</v>
      </c>
      <c r="J121" s="5">
        <v>500</v>
      </c>
      <c r="K121" s="5">
        <v>500</v>
      </c>
      <c r="L121" s="5">
        <v>500</v>
      </c>
      <c r="M121" s="5">
        <v>500</v>
      </c>
      <c r="N121" s="5">
        <v>500</v>
      </c>
      <c r="O121" s="5">
        <v>500</v>
      </c>
      <c r="P121" s="5">
        <v>500</v>
      </c>
      <c r="Q121" s="5">
        <f>SUM(E121:P121)</f>
        <v>6000</v>
      </c>
    </row>
    <row r="122" spans="1:18" x14ac:dyDescent="0.25">
      <c r="A122" s="2"/>
      <c r="B122" s="2"/>
      <c r="C122" s="4">
        <v>3131</v>
      </c>
      <c r="D122" s="4" t="s">
        <v>33</v>
      </c>
      <c r="E122" s="5">
        <v>1000</v>
      </c>
      <c r="F122" s="5">
        <v>1000</v>
      </c>
      <c r="G122" s="5">
        <v>1000</v>
      </c>
      <c r="H122" s="5">
        <v>1000</v>
      </c>
      <c r="I122" s="5">
        <v>1000</v>
      </c>
      <c r="J122" s="5">
        <v>1000</v>
      </c>
      <c r="K122" s="5">
        <v>1000</v>
      </c>
      <c r="L122" s="5">
        <v>1000</v>
      </c>
      <c r="M122" s="5">
        <v>1000</v>
      </c>
      <c r="N122" s="5">
        <v>1000</v>
      </c>
      <c r="O122" s="5">
        <v>1000</v>
      </c>
      <c r="P122" s="5">
        <v>1000</v>
      </c>
      <c r="Q122" s="5">
        <f>SUM(E122:P122)</f>
        <v>12000</v>
      </c>
    </row>
    <row r="123" spans="1:18" x14ac:dyDescent="0.25">
      <c r="A123" s="2"/>
      <c r="B123" s="2"/>
      <c r="C123" s="4">
        <v>3141</v>
      </c>
      <c r="D123" s="4" t="s">
        <v>103</v>
      </c>
      <c r="E123" s="5">
        <v>30000</v>
      </c>
      <c r="F123" s="5">
        <v>30000</v>
      </c>
      <c r="G123" s="5">
        <v>30000</v>
      </c>
      <c r="H123" s="5">
        <v>30000</v>
      </c>
      <c r="I123" s="5">
        <v>30000</v>
      </c>
      <c r="J123" s="5">
        <v>30000</v>
      </c>
      <c r="K123" s="5">
        <v>30000</v>
      </c>
      <c r="L123" s="5">
        <v>30000</v>
      </c>
      <c r="M123" s="5">
        <v>30000</v>
      </c>
      <c r="N123" s="5">
        <v>30000</v>
      </c>
      <c r="O123" s="5">
        <v>30000</v>
      </c>
      <c r="P123" s="5">
        <v>30000</v>
      </c>
      <c r="Q123" s="5">
        <f>SUM(E123:P123)</f>
        <v>360000</v>
      </c>
    </row>
    <row r="124" spans="1:18" x14ac:dyDescent="0.25">
      <c r="C124" s="4">
        <v>3181</v>
      </c>
      <c r="D124" s="4" t="s">
        <v>30</v>
      </c>
      <c r="E124" s="5">
        <v>500</v>
      </c>
      <c r="F124" s="5">
        <v>500</v>
      </c>
      <c r="G124" s="5">
        <v>500</v>
      </c>
      <c r="H124" s="5">
        <v>500</v>
      </c>
      <c r="I124" s="5">
        <v>500</v>
      </c>
      <c r="J124" s="5">
        <v>500</v>
      </c>
      <c r="K124" s="5">
        <v>500</v>
      </c>
      <c r="L124" s="5">
        <v>500</v>
      </c>
      <c r="M124" s="5">
        <v>500</v>
      </c>
      <c r="N124" s="5">
        <v>500</v>
      </c>
      <c r="O124" s="5">
        <v>500</v>
      </c>
      <c r="P124" s="5">
        <v>500</v>
      </c>
      <c r="Q124" s="5">
        <f>SUM(E124:P124)</f>
        <v>6000</v>
      </c>
    </row>
    <row r="125" spans="1:18" s="2" customFormat="1" x14ac:dyDescent="0.25">
      <c r="B125" s="2">
        <v>3200</v>
      </c>
      <c r="D125" s="2" t="s">
        <v>104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8" x14ac:dyDescent="0.25">
      <c r="C126" s="4">
        <v>3221</v>
      </c>
      <c r="D126" s="4" t="s">
        <v>35</v>
      </c>
      <c r="E126" s="5">
        <v>52200</v>
      </c>
      <c r="F126" s="5">
        <v>52200</v>
      </c>
      <c r="G126" s="5">
        <v>52200</v>
      </c>
      <c r="H126" s="5">
        <v>52200</v>
      </c>
      <c r="I126" s="5">
        <v>52200</v>
      </c>
      <c r="J126" s="5">
        <v>52200</v>
      </c>
      <c r="K126" s="5">
        <v>52200</v>
      </c>
      <c r="L126" s="5">
        <v>52200</v>
      </c>
      <c r="M126" s="5">
        <f>52200*1.05</f>
        <v>54810</v>
      </c>
      <c r="N126" s="5">
        <f t="shared" ref="N126:P126" si="12">52200*1.05</f>
        <v>54810</v>
      </c>
      <c r="O126" s="5">
        <f t="shared" si="12"/>
        <v>54810</v>
      </c>
      <c r="P126" s="5">
        <f t="shared" si="12"/>
        <v>54810</v>
      </c>
      <c r="Q126" s="5">
        <f>SUM(E126:P126)</f>
        <v>636840</v>
      </c>
    </row>
    <row r="127" spans="1:18" x14ac:dyDescent="0.25">
      <c r="C127" s="4">
        <v>3251</v>
      </c>
      <c r="D127" s="4" t="s">
        <v>105</v>
      </c>
      <c r="E127" s="5">
        <v>5000</v>
      </c>
      <c r="F127" s="5">
        <v>5000</v>
      </c>
      <c r="G127" s="5">
        <v>5000</v>
      </c>
      <c r="H127" s="5">
        <v>5000</v>
      </c>
      <c r="I127" s="5">
        <v>5000</v>
      </c>
      <c r="J127" s="5">
        <v>5000</v>
      </c>
      <c r="K127" s="5">
        <v>5000</v>
      </c>
      <c r="L127" s="5">
        <v>5000</v>
      </c>
      <c r="M127" s="5">
        <v>5000</v>
      </c>
      <c r="N127" s="5">
        <v>5000</v>
      </c>
      <c r="O127" s="5">
        <v>5000</v>
      </c>
      <c r="P127" s="5">
        <v>5000</v>
      </c>
      <c r="Q127" s="5">
        <f>SUM(E127:P127)</f>
        <v>60000</v>
      </c>
    </row>
    <row r="128" spans="1:18" s="2" customFormat="1" x14ac:dyDescent="0.25">
      <c r="B128" s="2">
        <v>3300</v>
      </c>
      <c r="D128" s="2" t="s">
        <v>106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s="2" customFormat="1" x14ac:dyDescent="0.25">
      <c r="C129" s="4">
        <v>3311</v>
      </c>
      <c r="D129" s="4" t="s">
        <v>136</v>
      </c>
      <c r="E129" s="5">
        <v>50000</v>
      </c>
      <c r="F129" s="5">
        <v>5000</v>
      </c>
      <c r="G129" s="5">
        <v>5000</v>
      </c>
      <c r="H129" s="5">
        <v>5000</v>
      </c>
      <c r="I129" s="5">
        <v>5000</v>
      </c>
      <c r="J129" s="5">
        <v>5000</v>
      </c>
      <c r="K129" s="5">
        <v>5000</v>
      </c>
      <c r="L129" s="5">
        <v>5000</v>
      </c>
      <c r="M129" s="5">
        <v>5000</v>
      </c>
      <c r="N129" s="5">
        <v>5000</v>
      </c>
      <c r="O129" s="5">
        <v>5000</v>
      </c>
      <c r="P129" s="5">
        <v>5000</v>
      </c>
      <c r="Q129" s="5">
        <f t="shared" ref="Q129:Q135" si="13">SUM(E129:P129)</f>
        <v>105000</v>
      </c>
    </row>
    <row r="130" spans="2:17" x14ac:dyDescent="0.25">
      <c r="C130" s="4">
        <v>3341</v>
      </c>
      <c r="D130" s="4" t="s">
        <v>38</v>
      </c>
      <c r="E130" s="5">
        <f>50000+(41409.68*0.9)</f>
        <v>87268.712</v>
      </c>
      <c r="F130" s="5">
        <f>50000+(41409.68*0.1)</f>
        <v>54140.968000000001</v>
      </c>
      <c r="G130" s="5">
        <v>50000</v>
      </c>
      <c r="H130" s="5">
        <v>50000</v>
      </c>
      <c r="I130" s="5">
        <v>50000</v>
      </c>
      <c r="J130" s="5">
        <v>50000</v>
      </c>
      <c r="K130" s="5">
        <v>50000</v>
      </c>
      <c r="L130" s="5">
        <v>50000</v>
      </c>
      <c r="M130" s="5">
        <v>50000</v>
      </c>
      <c r="N130" s="5">
        <v>50000</v>
      </c>
      <c r="O130" s="5">
        <v>50000</v>
      </c>
      <c r="P130" s="5">
        <v>50000</v>
      </c>
      <c r="Q130" s="5">
        <f t="shared" si="13"/>
        <v>641409.67999999993</v>
      </c>
    </row>
    <row r="131" spans="2:17" x14ac:dyDescent="0.25">
      <c r="C131" s="4">
        <v>3362</v>
      </c>
      <c r="D131" s="4" t="s">
        <v>48</v>
      </c>
      <c r="E131" s="5">
        <v>10000</v>
      </c>
      <c r="F131" s="5">
        <v>10000</v>
      </c>
      <c r="G131" s="5">
        <v>10000</v>
      </c>
      <c r="H131" s="5">
        <v>10000</v>
      </c>
      <c r="I131" s="5">
        <v>10000</v>
      </c>
      <c r="J131" s="5">
        <v>10000</v>
      </c>
      <c r="K131" s="5">
        <v>10000</v>
      </c>
      <c r="L131" s="5">
        <v>10000</v>
      </c>
      <c r="M131" s="5">
        <v>10000</v>
      </c>
      <c r="N131" s="5">
        <v>10000</v>
      </c>
      <c r="O131" s="5">
        <v>10000</v>
      </c>
      <c r="P131" s="5">
        <v>10000</v>
      </c>
      <c r="Q131" s="5">
        <f t="shared" si="13"/>
        <v>120000</v>
      </c>
    </row>
    <row r="132" spans="2:17" x14ac:dyDescent="0.25">
      <c r="C132" s="4">
        <v>3381</v>
      </c>
      <c r="D132" s="4" t="s">
        <v>40</v>
      </c>
      <c r="E132" s="5">
        <v>25000</v>
      </c>
      <c r="F132" s="5">
        <v>25000</v>
      </c>
      <c r="G132" s="5">
        <v>25000</v>
      </c>
      <c r="H132" s="5">
        <v>25000</v>
      </c>
      <c r="I132" s="5">
        <v>25000</v>
      </c>
      <c r="J132" s="5">
        <v>25000</v>
      </c>
      <c r="K132" s="5">
        <v>25000</v>
      </c>
      <c r="L132" s="5">
        <v>25000</v>
      </c>
      <c r="M132" s="5">
        <v>25000</v>
      </c>
      <c r="N132" s="5">
        <v>25000</v>
      </c>
      <c r="O132" s="5">
        <v>25000</v>
      </c>
      <c r="P132" s="5">
        <v>25000</v>
      </c>
      <c r="Q132" s="5">
        <f t="shared" si="13"/>
        <v>300000</v>
      </c>
    </row>
    <row r="133" spans="2:17" x14ac:dyDescent="0.25">
      <c r="C133" s="4">
        <v>3411</v>
      </c>
      <c r="D133" s="4" t="s">
        <v>107</v>
      </c>
      <c r="E133" s="5">
        <v>1000</v>
      </c>
      <c r="F133" s="5">
        <v>1000</v>
      </c>
      <c r="G133" s="5">
        <v>1000</v>
      </c>
      <c r="H133" s="5">
        <v>1000</v>
      </c>
      <c r="I133" s="5">
        <v>1000</v>
      </c>
      <c r="J133" s="5">
        <v>1000</v>
      </c>
      <c r="K133" s="5">
        <v>1000</v>
      </c>
      <c r="L133" s="5">
        <v>1000</v>
      </c>
      <c r="M133" s="5">
        <v>1000</v>
      </c>
      <c r="N133" s="5">
        <v>1000</v>
      </c>
      <c r="O133" s="5">
        <v>1000</v>
      </c>
      <c r="P133" s="5">
        <v>1000</v>
      </c>
      <c r="Q133" s="5">
        <f t="shared" si="13"/>
        <v>12000</v>
      </c>
    </row>
    <row r="134" spans="2:17" x14ac:dyDescent="0.25">
      <c r="C134" s="4">
        <v>3451</v>
      </c>
      <c r="D134" s="4" t="s">
        <v>108</v>
      </c>
      <c r="E134" s="5">
        <v>0</v>
      </c>
      <c r="F134" s="5">
        <v>50000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/>
      <c r="N134" s="5">
        <v>0</v>
      </c>
      <c r="O134" s="5">
        <v>0</v>
      </c>
      <c r="P134" s="5">
        <v>18000</v>
      </c>
      <c r="Q134" s="5">
        <f t="shared" si="13"/>
        <v>68000</v>
      </c>
    </row>
    <row r="135" spans="2:17" x14ac:dyDescent="0.25">
      <c r="C135" s="4">
        <v>3471</v>
      </c>
      <c r="D135" s="4" t="s">
        <v>39</v>
      </c>
      <c r="E135" s="5">
        <v>300</v>
      </c>
      <c r="F135" s="5">
        <v>300</v>
      </c>
      <c r="G135" s="5">
        <v>300</v>
      </c>
      <c r="H135" s="5">
        <v>300</v>
      </c>
      <c r="I135" s="5">
        <v>300</v>
      </c>
      <c r="J135" s="5">
        <v>300</v>
      </c>
      <c r="K135" s="5">
        <v>300</v>
      </c>
      <c r="L135" s="5">
        <v>300</v>
      </c>
      <c r="M135" s="5">
        <v>300</v>
      </c>
      <c r="N135" s="5">
        <v>300</v>
      </c>
      <c r="O135" s="5">
        <v>300</v>
      </c>
      <c r="P135" s="5">
        <v>300</v>
      </c>
      <c r="Q135" s="5">
        <f t="shared" si="13"/>
        <v>3600</v>
      </c>
    </row>
    <row r="136" spans="2:17" s="2" customFormat="1" x14ac:dyDescent="0.25">
      <c r="B136" s="2">
        <v>3500</v>
      </c>
      <c r="D136" s="2" t="s">
        <v>109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s="2" customFormat="1" x14ac:dyDescent="0.25">
      <c r="C137" s="4">
        <v>3511</v>
      </c>
      <c r="D137" s="4" t="s">
        <v>110</v>
      </c>
      <c r="E137" s="5">
        <v>20000</v>
      </c>
      <c r="F137" s="5">
        <v>20000</v>
      </c>
      <c r="G137" s="5">
        <v>20000</v>
      </c>
      <c r="H137" s="5">
        <v>20000</v>
      </c>
      <c r="I137" s="5">
        <v>20000</v>
      </c>
      <c r="J137" s="5">
        <v>20000</v>
      </c>
      <c r="K137" s="5">
        <v>20000</v>
      </c>
      <c r="L137" s="5">
        <v>20000</v>
      </c>
      <c r="M137" s="5">
        <v>20000</v>
      </c>
      <c r="N137" s="5">
        <v>20000</v>
      </c>
      <c r="O137" s="5">
        <v>20000</v>
      </c>
      <c r="P137" s="5">
        <v>20000</v>
      </c>
      <c r="Q137" s="5">
        <f>SUM(E137:P137)</f>
        <v>240000</v>
      </c>
    </row>
    <row r="138" spans="2:17" s="2" customFormat="1" x14ac:dyDescent="0.25">
      <c r="C138" s="4">
        <v>3521</v>
      </c>
      <c r="D138" s="4" t="s">
        <v>111</v>
      </c>
      <c r="E138" s="5">
        <v>1000</v>
      </c>
      <c r="F138" s="5">
        <v>1000</v>
      </c>
      <c r="G138" s="5">
        <v>1000</v>
      </c>
      <c r="H138" s="5">
        <v>1000</v>
      </c>
      <c r="I138" s="5">
        <v>1000</v>
      </c>
      <c r="J138" s="5">
        <v>1000</v>
      </c>
      <c r="K138" s="5">
        <v>1000</v>
      </c>
      <c r="L138" s="5">
        <v>1000</v>
      </c>
      <c r="M138" s="5">
        <v>1000</v>
      </c>
      <c r="N138" s="5">
        <v>1000</v>
      </c>
      <c r="O138" s="5">
        <v>1000</v>
      </c>
      <c r="P138" s="5">
        <v>1000</v>
      </c>
      <c r="Q138" s="5">
        <f>SUM(E138:P138)</f>
        <v>12000</v>
      </c>
    </row>
    <row r="139" spans="2:17" s="2" customFormat="1" x14ac:dyDescent="0.25">
      <c r="C139" s="4">
        <v>3531</v>
      </c>
      <c r="D139" s="4" t="s">
        <v>112</v>
      </c>
      <c r="E139" s="5">
        <f>2000+(285392.19*0.9)</f>
        <v>258852.97100000002</v>
      </c>
      <c r="F139" s="5">
        <f>2000+(285392.19*0.1)</f>
        <v>30539.219000000001</v>
      </c>
      <c r="G139" s="5">
        <v>2000</v>
      </c>
      <c r="H139" s="5">
        <v>2000</v>
      </c>
      <c r="I139" s="5">
        <v>2000</v>
      </c>
      <c r="J139" s="5">
        <v>2000</v>
      </c>
      <c r="K139" s="5">
        <v>2000</v>
      </c>
      <c r="L139" s="5">
        <v>2000</v>
      </c>
      <c r="M139" s="5">
        <v>2000</v>
      </c>
      <c r="N139" s="5">
        <v>2000</v>
      </c>
      <c r="O139" s="5">
        <v>2000</v>
      </c>
      <c r="P139" s="5">
        <v>2000</v>
      </c>
      <c r="Q139" s="5">
        <f>SUM(E139:P139)</f>
        <v>309392.19</v>
      </c>
    </row>
    <row r="140" spans="2:17" s="2" customFormat="1" x14ac:dyDescent="0.25">
      <c r="C140" s="4">
        <v>3551</v>
      </c>
      <c r="D140" s="4" t="s">
        <v>113</v>
      </c>
      <c r="E140" s="5">
        <v>1000</v>
      </c>
      <c r="F140" s="5">
        <v>1000</v>
      </c>
      <c r="G140" s="5">
        <v>1000</v>
      </c>
      <c r="H140" s="5">
        <v>1000</v>
      </c>
      <c r="I140" s="5">
        <v>1000</v>
      </c>
      <c r="J140" s="5">
        <v>1000</v>
      </c>
      <c r="K140" s="5">
        <v>1000</v>
      </c>
      <c r="L140" s="5">
        <v>1000</v>
      </c>
      <c r="M140" s="5">
        <v>1000</v>
      </c>
      <c r="N140" s="5">
        <v>1000</v>
      </c>
      <c r="O140" s="5">
        <v>1000</v>
      </c>
      <c r="P140" s="5">
        <v>1000</v>
      </c>
      <c r="Q140" s="5">
        <f>SUM(E140:P140)</f>
        <v>12000</v>
      </c>
    </row>
    <row r="141" spans="2:17" s="2" customFormat="1" x14ac:dyDescent="0.25">
      <c r="C141" s="4">
        <v>3591</v>
      </c>
      <c r="D141" s="4" t="s">
        <v>114</v>
      </c>
      <c r="E141" s="5">
        <v>2000</v>
      </c>
      <c r="F141" s="5">
        <v>2000</v>
      </c>
      <c r="G141" s="5">
        <v>2000</v>
      </c>
      <c r="H141" s="5">
        <v>2000</v>
      </c>
      <c r="I141" s="5">
        <v>2000</v>
      </c>
      <c r="J141" s="5">
        <v>2000</v>
      </c>
      <c r="K141" s="5">
        <v>2000</v>
      </c>
      <c r="L141" s="5">
        <v>2000</v>
      </c>
      <c r="M141" s="5">
        <v>2000</v>
      </c>
      <c r="N141" s="5">
        <v>2000</v>
      </c>
      <c r="O141" s="5">
        <v>2000</v>
      </c>
      <c r="P141" s="5">
        <v>2000</v>
      </c>
      <c r="Q141" s="5">
        <f>SUM(E141:P141)</f>
        <v>24000</v>
      </c>
    </row>
    <row r="142" spans="2:17" s="2" customFormat="1" x14ac:dyDescent="0.25">
      <c r="B142" s="2">
        <v>3600</v>
      </c>
      <c r="D142" s="2" t="s">
        <v>115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s="2" customFormat="1" x14ac:dyDescent="0.25">
      <c r="C143" s="4">
        <v>3611</v>
      </c>
      <c r="D143" s="4" t="s">
        <v>116</v>
      </c>
      <c r="E143" s="5">
        <v>130000</v>
      </c>
      <c r="F143" s="5">
        <v>130000</v>
      </c>
      <c r="G143" s="5">
        <v>130000</v>
      </c>
      <c r="H143" s="5">
        <v>130000</v>
      </c>
      <c r="I143" s="5">
        <v>130000</v>
      </c>
      <c r="J143" s="5">
        <v>130000</v>
      </c>
      <c r="K143" s="5">
        <v>130000</v>
      </c>
      <c r="L143" s="5">
        <v>130000</v>
      </c>
      <c r="M143" s="5">
        <v>130000</v>
      </c>
      <c r="N143" s="5">
        <v>130000</v>
      </c>
      <c r="O143" s="5">
        <v>130000</v>
      </c>
      <c r="P143" s="5">
        <v>130000</v>
      </c>
      <c r="Q143" s="5">
        <f>SUM(E143:P143)</f>
        <v>1560000</v>
      </c>
    </row>
    <row r="144" spans="2:17" s="2" customFormat="1" x14ac:dyDescent="0.25">
      <c r="C144" s="4">
        <v>3631</v>
      </c>
      <c r="D144" s="4" t="s">
        <v>139</v>
      </c>
      <c r="E144" s="5">
        <v>100000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f>SUM(E144:P144)</f>
        <v>100000</v>
      </c>
    </row>
    <row r="145" spans="2:18" s="2" customFormat="1" x14ac:dyDescent="0.25">
      <c r="B145" s="2">
        <v>3700</v>
      </c>
      <c r="D145" s="2" t="s">
        <v>117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8" x14ac:dyDescent="0.25">
      <c r="C146" s="4">
        <v>3711</v>
      </c>
      <c r="D146" s="4" t="s">
        <v>118</v>
      </c>
      <c r="E146" s="5">
        <v>10000</v>
      </c>
      <c r="F146" s="5">
        <v>10000</v>
      </c>
      <c r="G146" s="5">
        <v>10000</v>
      </c>
      <c r="H146" s="5">
        <v>10000</v>
      </c>
      <c r="I146" s="5">
        <v>10000</v>
      </c>
      <c r="J146" s="5">
        <v>10000</v>
      </c>
      <c r="K146" s="5">
        <v>10000</v>
      </c>
      <c r="L146" s="5">
        <v>10000</v>
      </c>
      <c r="M146" s="5">
        <v>10000</v>
      </c>
      <c r="N146" s="5">
        <v>10000</v>
      </c>
      <c r="O146" s="5">
        <v>10000</v>
      </c>
      <c r="P146" s="5">
        <v>10000</v>
      </c>
      <c r="Q146" s="5">
        <f>SUM(E146:P146)</f>
        <v>120000</v>
      </c>
    </row>
    <row r="147" spans="2:18" x14ac:dyDescent="0.25">
      <c r="C147" s="4">
        <v>3721</v>
      </c>
      <c r="D147" s="4" t="s">
        <v>119</v>
      </c>
      <c r="E147" s="5">
        <v>2000</v>
      </c>
      <c r="F147" s="5">
        <v>2000</v>
      </c>
      <c r="G147" s="5">
        <v>2000</v>
      </c>
      <c r="H147" s="5">
        <v>2000</v>
      </c>
      <c r="I147" s="5">
        <v>2000</v>
      </c>
      <c r="J147" s="5">
        <v>2000</v>
      </c>
      <c r="K147" s="5">
        <v>2000</v>
      </c>
      <c r="L147" s="5">
        <v>2000</v>
      </c>
      <c r="M147" s="5">
        <v>2000</v>
      </c>
      <c r="N147" s="5">
        <v>2000</v>
      </c>
      <c r="O147" s="5">
        <v>2000</v>
      </c>
      <c r="P147" s="5">
        <v>2000</v>
      </c>
      <c r="Q147" s="5">
        <f>SUM(E147:P147)</f>
        <v>24000</v>
      </c>
    </row>
    <row r="148" spans="2:18" x14ac:dyDescent="0.25">
      <c r="C148" s="4">
        <v>3751</v>
      </c>
      <c r="D148" s="4" t="s">
        <v>50</v>
      </c>
      <c r="E148" s="5">
        <v>25000</v>
      </c>
      <c r="F148" s="5">
        <v>25000</v>
      </c>
      <c r="G148" s="5">
        <v>25000</v>
      </c>
      <c r="H148" s="5">
        <v>25000</v>
      </c>
      <c r="I148" s="5">
        <v>25000</v>
      </c>
      <c r="J148" s="5">
        <v>25000</v>
      </c>
      <c r="K148" s="5">
        <v>25000</v>
      </c>
      <c r="L148" s="5">
        <v>25000</v>
      </c>
      <c r="M148" s="5">
        <v>25000</v>
      </c>
      <c r="N148" s="5">
        <v>25000</v>
      </c>
      <c r="O148" s="5">
        <v>25000</v>
      </c>
      <c r="P148" s="5">
        <v>25000</v>
      </c>
      <c r="Q148" s="5">
        <f>SUM(E148:P148)</f>
        <v>300000</v>
      </c>
    </row>
    <row r="149" spans="2:18" s="2" customFormat="1" x14ac:dyDescent="0.25">
      <c r="B149" s="2">
        <v>3800</v>
      </c>
      <c r="D149" s="2" t="s">
        <v>120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8" x14ac:dyDescent="0.25">
      <c r="C150" s="4">
        <v>3821</v>
      </c>
      <c r="D150" s="4" t="s">
        <v>121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20000</v>
      </c>
      <c r="N150" s="5">
        <v>0</v>
      </c>
      <c r="O150" s="5">
        <v>0</v>
      </c>
      <c r="P150" s="5">
        <v>20000</v>
      </c>
      <c r="Q150" s="5">
        <f>SUM(E150:P150)</f>
        <v>40000</v>
      </c>
    </row>
    <row r="151" spans="2:18" x14ac:dyDescent="0.25">
      <c r="C151" s="4">
        <v>3831</v>
      </c>
      <c r="D151" s="4" t="s">
        <v>137</v>
      </c>
      <c r="E151" s="5">
        <v>10000</v>
      </c>
      <c r="F151" s="5">
        <v>10000</v>
      </c>
      <c r="G151" s="5">
        <v>10000</v>
      </c>
      <c r="H151" s="5">
        <v>10000</v>
      </c>
      <c r="I151" s="5">
        <v>10000</v>
      </c>
      <c r="J151" s="5">
        <v>10000</v>
      </c>
      <c r="K151" s="5">
        <v>10000</v>
      </c>
      <c r="L151" s="5">
        <v>10000</v>
      </c>
      <c r="M151" s="5">
        <v>10000</v>
      </c>
      <c r="N151" s="5">
        <v>10000</v>
      </c>
      <c r="O151" s="5">
        <v>10000</v>
      </c>
      <c r="P151" s="5">
        <v>10000</v>
      </c>
      <c r="Q151" s="5">
        <f>SUM(E151:P151)</f>
        <v>120000</v>
      </c>
    </row>
    <row r="152" spans="2:18" x14ac:dyDescent="0.25">
      <c r="C152" s="4">
        <v>3841</v>
      </c>
      <c r="D152" s="4" t="s">
        <v>122</v>
      </c>
      <c r="E152" s="5">
        <v>10000</v>
      </c>
      <c r="F152" s="5">
        <v>10000</v>
      </c>
      <c r="G152" s="5">
        <v>10000</v>
      </c>
      <c r="H152" s="5">
        <v>10000</v>
      </c>
      <c r="I152" s="5">
        <v>10000</v>
      </c>
      <c r="J152" s="5">
        <v>10000</v>
      </c>
      <c r="K152" s="5">
        <v>10000</v>
      </c>
      <c r="L152" s="5">
        <v>10000</v>
      </c>
      <c r="M152" s="5">
        <v>10000</v>
      </c>
      <c r="N152" s="5">
        <v>10000</v>
      </c>
      <c r="O152" s="5">
        <v>10000</v>
      </c>
      <c r="P152" s="5">
        <v>10000</v>
      </c>
      <c r="Q152" s="5">
        <f>SUM(E152:P152)</f>
        <v>120000</v>
      </c>
    </row>
    <row r="153" spans="2:18" x14ac:dyDescent="0.25">
      <c r="C153" s="4">
        <v>3851</v>
      </c>
      <c r="D153" s="4" t="s">
        <v>52</v>
      </c>
      <c r="E153" s="5">
        <v>2000</v>
      </c>
      <c r="F153" s="5">
        <v>2000</v>
      </c>
      <c r="G153" s="5">
        <v>2000</v>
      </c>
      <c r="H153" s="5">
        <v>2000</v>
      </c>
      <c r="I153" s="5">
        <v>2000</v>
      </c>
      <c r="J153" s="5">
        <v>2000</v>
      </c>
      <c r="K153" s="5">
        <v>2000</v>
      </c>
      <c r="L153" s="5">
        <v>2000</v>
      </c>
      <c r="M153" s="5">
        <v>2000</v>
      </c>
      <c r="N153" s="5">
        <v>2000</v>
      </c>
      <c r="O153" s="5">
        <v>2000</v>
      </c>
      <c r="P153" s="5">
        <v>2000</v>
      </c>
      <c r="Q153" s="5">
        <f>SUM(E153:P153)</f>
        <v>24000</v>
      </c>
    </row>
    <row r="154" spans="2:18" s="2" customFormat="1" x14ac:dyDescent="0.25">
      <c r="B154" s="2">
        <v>3900</v>
      </c>
      <c r="D154" s="2" t="s">
        <v>124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8" x14ac:dyDescent="0.25">
      <c r="C155" s="4">
        <v>3921</v>
      </c>
      <c r="D155" s="4" t="s">
        <v>123</v>
      </c>
      <c r="E155" s="5">
        <v>10000</v>
      </c>
      <c r="F155" s="5">
        <v>10000</v>
      </c>
      <c r="G155" s="5">
        <v>10000</v>
      </c>
      <c r="H155" s="5">
        <v>10000</v>
      </c>
      <c r="I155" s="5">
        <v>10000</v>
      </c>
      <c r="J155" s="5">
        <v>10000</v>
      </c>
      <c r="K155" s="5">
        <v>10000</v>
      </c>
      <c r="L155" s="5">
        <v>10000</v>
      </c>
      <c r="M155" s="5">
        <v>10000</v>
      </c>
      <c r="N155" s="5">
        <v>10000</v>
      </c>
      <c r="O155" s="5">
        <v>10000</v>
      </c>
      <c r="P155" s="5">
        <v>10000</v>
      </c>
      <c r="Q155" s="5">
        <f>SUM(E155:P155)</f>
        <v>120000</v>
      </c>
    </row>
    <row r="156" spans="2:18" x14ac:dyDescent="0.25">
      <c r="C156" s="4">
        <v>3994</v>
      </c>
      <c r="D156" s="4" t="s">
        <v>53</v>
      </c>
      <c r="E156" s="5">
        <v>10000</v>
      </c>
      <c r="F156" s="5">
        <v>10000</v>
      </c>
      <c r="G156" s="5">
        <v>10000</v>
      </c>
      <c r="H156" s="5">
        <v>10000</v>
      </c>
      <c r="I156" s="5">
        <v>10000</v>
      </c>
      <c r="J156" s="5">
        <v>10000</v>
      </c>
      <c r="K156" s="5">
        <v>10000</v>
      </c>
      <c r="L156" s="5">
        <v>10000</v>
      </c>
      <c r="M156" s="5">
        <v>10000</v>
      </c>
      <c r="N156" s="5">
        <v>10000</v>
      </c>
      <c r="O156" s="5">
        <v>10000</v>
      </c>
      <c r="P156" s="5">
        <v>10000</v>
      </c>
      <c r="Q156" s="5">
        <f>SUM(E156:P156)</f>
        <v>120000</v>
      </c>
    </row>
    <row r="157" spans="2:18" x14ac:dyDescent="0.25">
      <c r="D157" s="3" t="s">
        <v>54</v>
      </c>
      <c r="E157" s="6">
        <f>SUM(E120:E156)</f>
        <v>879621.68299999996</v>
      </c>
      <c r="F157" s="6">
        <f t="shared" ref="F157:Q157" si="14">SUM(F120:F156)</f>
        <v>523180.18699999998</v>
      </c>
      <c r="G157" s="6">
        <f t="shared" si="14"/>
        <v>440500</v>
      </c>
      <c r="H157" s="6">
        <f t="shared" si="14"/>
        <v>440500</v>
      </c>
      <c r="I157" s="6">
        <f t="shared" si="14"/>
        <v>440500</v>
      </c>
      <c r="J157" s="6">
        <f t="shared" si="14"/>
        <v>440500</v>
      </c>
      <c r="K157" s="6">
        <f t="shared" si="14"/>
        <v>440500</v>
      </c>
      <c r="L157" s="6">
        <f t="shared" si="14"/>
        <v>440500</v>
      </c>
      <c r="M157" s="6">
        <f t="shared" si="14"/>
        <v>463110</v>
      </c>
      <c r="N157" s="6">
        <f t="shared" si="14"/>
        <v>443110</v>
      </c>
      <c r="O157" s="6">
        <f t="shared" si="14"/>
        <v>443110</v>
      </c>
      <c r="P157" s="6">
        <f t="shared" si="14"/>
        <v>481110</v>
      </c>
      <c r="Q157" s="6">
        <f t="shared" si="14"/>
        <v>5876241.8699999992</v>
      </c>
      <c r="R157" s="7">
        <f>Q157/Q182</f>
        <v>0.15288083025632906</v>
      </c>
    </row>
    <row r="158" spans="2:18" x14ac:dyDescent="0.25"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8"/>
    </row>
    <row r="159" spans="2:18" x14ac:dyDescent="0.25"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8"/>
    </row>
    <row r="160" spans="2:18" x14ac:dyDescent="0.25">
      <c r="D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8"/>
    </row>
    <row r="161" spans="1:18" x14ac:dyDescent="0.25"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8"/>
    </row>
    <row r="162" spans="1:18" x14ac:dyDescent="0.25">
      <c r="D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8"/>
    </row>
    <row r="163" spans="1:18" x14ac:dyDescent="0.25">
      <c r="D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8"/>
    </row>
    <row r="164" spans="1:18" x14ac:dyDescent="0.25">
      <c r="D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8"/>
    </row>
    <row r="165" spans="1:18" x14ac:dyDescent="0.25">
      <c r="D165" s="3"/>
      <c r="E165" s="6"/>
      <c r="F165" s="6"/>
      <c r="G165" s="6">
        <f>2088+2366.4+34982</f>
        <v>39436.400000000001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8"/>
    </row>
    <row r="166" spans="1:18" x14ac:dyDescent="0.25">
      <c r="D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8"/>
    </row>
    <row r="167" spans="1:18" x14ac:dyDescent="0.2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8" x14ac:dyDescent="0.25">
      <c r="A168" s="2">
        <v>5000</v>
      </c>
      <c r="B168" s="2"/>
      <c r="C168" s="2"/>
      <c r="D168" s="2" t="s">
        <v>125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8" x14ac:dyDescent="0.25">
      <c r="B169" s="2">
        <v>5100</v>
      </c>
      <c r="C169" s="2"/>
      <c r="D169" s="2" t="s">
        <v>126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8" x14ac:dyDescent="0.25">
      <c r="C170" s="4">
        <v>5111</v>
      </c>
      <c r="D170" s="4" t="s">
        <v>127</v>
      </c>
      <c r="E170" s="5">
        <v>0</v>
      </c>
      <c r="F170" s="5">
        <v>80000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f>SUM(E170:P170)</f>
        <v>80000</v>
      </c>
    </row>
    <row r="171" spans="1:18" x14ac:dyDescent="0.25">
      <c r="C171" s="4">
        <v>5151</v>
      </c>
      <c r="D171" s="4" t="s">
        <v>135</v>
      </c>
      <c r="E171" s="5">
        <f>730645.25*0.9</f>
        <v>657580.72499999998</v>
      </c>
      <c r="F171" s="5">
        <f>730645.25*0.1</f>
        <v>73064.525000000009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f t="shared" ref="Q171:Q179" si="15">SUM(E171:P171)</f>
        <v>730645.25</v>
      </c>
    </row>
    <row r="172" spans="1:18" x14ac:dyDescent="0.25">
      <c r="C172" s="4">
        <v>5191</v>
      </c>
      <c r="D172" s="4" t="s">
        <v>128</v>
      </c>
      <c r="E172" s="5"/>
      <c r="F172" s="5">
        <v>20000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>
        <f t="shared" si="15"/>
        <v>20000</v>
      </c>
    </row>
    <row r="173" spans="1:18" s="2" customFormat="1" x14ac:dyDescent="0.25">
      <c r="B173" s="2">
        <v>5200</v>
      </c>
      <c r="D173" s="2" t="s">
        <v>129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5"/>
    </row>
    <row r="174" spans="1:18" x14ac:dyDescent="0.25">
      <c r="C174" s="4">
        <v>5231</v>
      </c>
      <c r="D174" s="4" t="s">
        <v>130</v>
      </c>
      <c r="E174" s="5">
        <v>0</v>
      </c>
      <c r="F174" s="5">
        <v>0</v>
      </c>
      <c r="G174" s="5">
        <v>0</v>
      </c>
      <c r="H174" s="5">
        <v>0</v>
      </c>
      <c r="I174" s="5">
        <v>100000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f t="shared" si="15"/>
        <v>100000</v>
      </c>
    </row>
    <row r="175" spans="1:18" s="2" customFormat="1" x14ac:dyDescent="0.25">
      <c r="B175" s="2">
        <v>5400</v>
      </c>
      <c r="D175" s="2" t="s">
        <v>131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5"/>
    </row>
    <row r="176" spans="1:18" x14ac:dyDescent="0.25">
      <c r="C176" s="4">
        <v>5411</v>
      </c>
      <c r="D176" s="4" t="s">
        <v>58</v>
      </c>
      <c r="E176" s="5">
        <v>650000</v>
      </c>
      <c r="F176" s="5"/>
      <c r="G176" s="5">
        <v>0</v>
      </c>
      <c r="H176" s="5">
        <v>150000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f t="shared" si="15"/>
        <v>800000</v>
      </c>
    </row>
    <row r="177" spans="2:18" s="2" customFormat="1" x14ac:dyDescent="0.25">
      <c r="B177" s="2">
        <v>5900</v>
      </c>
      <c r="D177" s="2" t="s">
        <v>132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5"/>
    </row>
    <row r="178" spans="2:18" s="2" customFormat="1" x14ac:dyDescent="0.25">
      <c r="C178" s="4">
        <v>5911</v>
      </c>
      <c r="D178" s="4" t="s">
        <v>133</v>
      </c>
      <c r="E178" s="5">
        <f>400000+(88576.49*0.9)</f>
        <v>479718.84100000001</v>
      </c>
      <c r="F178" s="5">
        <f>88576.49*0.1</f>
        <v>8857.6490000000013</v>
      </c>
      <c r="G178" s="5">
        <v>1000000</v>
      </c>
      <c r="H178" s="5">
        <v>0</v>
      </c>
      <c r="I178" s="5">
        <f>3657050.46-G178-E178</f>
        <v>2177331.6189999999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f t="shared" si="15"/>
        <v>3665908.1090000002</v>
      </c>
    </row>
    <row r="179" spans="2:18" s="2" customFormat="1" x14ac:dyDescent="0.25">
      <c r="C179" s="4">
        <v>5971</v>
      </c>
      <c r="D179" s="4" t="s">
        <v>134</v>
      </c>
      <c r="E179" s="5">
        <f>164940.55*0.9</f>
        <v>148446.495</v>
      </c>
      <c r="F179" s="5">
        <f>164940.55*0.1</f>
        <v>16494.055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f t="shared" si="15"/>
        <v>164940.54999999999</v>
      </c>
    </row>
    <row r="180" spans="2:18" x14ac:dyDescent="0.25">
      <c r="D180" s="3" t="s">
        <v>59</v>
      </c>
      <c r="E180" s="6">
        <f>SUM(E170:E179)</f>
        <v>1935746.0610000002</v>
      </c>
      <c r="F180" s="6">
        <f t="shared" ref="F180:Q180" si="16">SUM(F170:F179)</f>
        <v>198416.22900000002</v>
      </c>
      <c r="G180" s="6">
        <f t="shared" si="16"/>
        <v>1000000</v>
      </c>
      <c r="H180" s="6">
        <f t="shared" si="16"/>
        <v>150000</v>
      </c>
      <c r="I180" s="6">
        <f t="shared" si="16"/>
        <v>2277331.6189999999</v>
      </c>
      <c r="J180" s="6">
        <f t="shared" si="16"/>
        <v>0</v>
      </c>
      <c r="K180" s="6">
        <f t="shared" si="16"/>
        <v>0</v>
      </c>
      <c r="L180" s="6">
        <f t="shared" si="16"/>
        <v>0</v>
      </c>
      <c r="M180" s="6">
        <f t="shared" si="16"/>
        <v>0</v>
      </c>
      <c r="N180" s="6">
        <f t="shared" si="16"/>
        <v>0</v>
      </c>
      <c r="O180" s="6">
        <f t="shared" si="16"/>
        <v>0</v>
      </c>
      <c r="P180" s="6">
        <f t="shared" si="16"/>
        <v>0</v>
      </c>
      <c r="Q180" s="6">
        <f t="shared" si="16"/>
        <v>5561493.909</v>
      </c>
      <c r="R180" s="7">
        <f>Q180/Q182</f>
        <v>0.14469210510448868</v>
      </c>
    </row>
    <row r="181" spans="2:18" x14ac:dyDescent="0.2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8" x14ac:dyDescent="0.25">
      <c r="D182" s="3" t="s">
        <v>60</v>
      </c>
      <c r="E182" s="6">
        <f t="shared" ref="E182:Q182" si="17">E90+E115+E157+E180</f>
        <v>4478448.574000001</v>
      </c>
      <c r="F182" s="6">
        <f t="shared" si="17"/>
        <v>2473637.2460000003</v>
      </c>
      <c r="G182" s="6">
        <f t="shared" si="17"/>
        <v>3292540.83</v>
      </c>
      <c r="H182" s="6">
        <f t="shared" si="17"/>
        <v>2675498.1100000003</v>
      </c>
      <c r="I182" s="6">
        <f t="shared" si="17"/>
        <v>4802829.7290000003</v>
      </c>
      <c r="J182" s="6">
        <f t="shared" si="17"/>
        <v>2793489.69</v>
      </c>
      <c r="K182" s="6">
        <f t="shared" si="17"/>
        <v>2525498.1100000003</v>
      </c>
      <c r="L182" s="6">
        <f t="shared" si="17"/>
        <v>2525498.1100000003</v>
      </c>
      <c r="M182" s="6">
        <f t="shared" si="17"/>
        <v>2548108.1100000003</v>
      </c>
      <c r="N182" s="6">
        <f t="shared" si="17"/>
        <v>2528108.1100000003</v>
      </c>
      <c r="O182" s="6">
        <f t="shared" si="17"/>
        <v>2528108.1100000003</v>
      </c>
      <c r="P182" s="6">
        <f t="shared" si="17"/>
        <v>5264982.7699999996</v>
      </c>
      <c r="Q182" s="6">
        <f t="shared" si="17"/>
        <v>38436747.498999998</v>
      </c>
      <c r="R182" s="8">
        <v>1</v>
      </c>
    </row>
    <row r="184" spans="2:18" x14ac:dyDescent="0.25">
      <c r="Q184" s="5">
        <v>35254200</v>
      </c>
    </row>
    <row r="185" spans="2:18" x14ac:dyDescent="0.25">
      <c r="Q185" s="9">
        <f>Q182-Q184</f>
        <v>3182547.498999998</v>
      </c>
    </row>
    <row r="186" spans="2:18" x14ac:dyDescent="0.25">
      <c r="Q186" s="9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Wicho</dc:creator>
  <cp:lastModifiedBy>Francisco Javier González Fierro</cp:lastModifiedBy>
  <cp:lastPrinted>2022-07-15T14:31:31Z</cp:lastPrinted>
  <dcterms:created xsi:type="dcterms:W3CDTF">2012-01-04T18:28:08Z</dcterms:created>
  <dcterms:modified xsi:type="dcterms:W3CDTF">2022-07-15T14:32:46Z</dcterms:modified>
</cp:coreProperties>
</file>